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65521" windowWidth="14310" windowHeight="11745" tabRatio="944" firstSheet="2" activeTab="2"/>
  </bookViews>
  <sheets>
    <sheet name="Цены ОРЭМ" sheetId="1" r:id="rId1"/>
    <sheet name="Одноставка" sheetId="2" r:id="rId2"/>
    <sheet name="Энергоснабжение" sheetId="3" r:id="rId3"/>
    <sheet name="Купля-продажа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3">#REF!</definedName>
    <definedName name="\a">#REF!</definedName>
    <definedName name="\m" localSheetId="3">#REF!</definedName>
    <definedName name="\m">#REF!</definedName>
    <definedName name="\n" localSheetId="3">#REF!</definedName>
    <definedName name="\n">#REF!</definedName>
    <definedName name="\o" localSheetId="3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>#REF!</definedName>
    <definedName name="CEH009">#REF!</definedName>
    <definedName name="CompOt" localSheetId="3">'Купля-продажа'!CompOt</definedName>
    <definedName name="CompOt" localSheetId="0">'Цены ОРЭМ'!CompOt</definedName>
    <definedName name="CompOt" localSheetId="2">'Энергоснабжение'!CompOt</definedName>
    <definedName name="CompOt">[0]!CompOt</definedName>
    <definedName name="CompOt1" localSheetId="3">'Купля-продажа'!CompOt1</definedName>
    <definedName name="CompOt1" localSheetId="2">'Энергоснабжение'!CompOt1</definedName>
    <definedName name="CompOt1">[0]!CompOt1</definedName>
    <definedName name="CompPas2" localSheetId="3">'Купля-продажа'!CompPas2</definedName>
    <definedName name="CompPas2" localSheetId="2">'Энергоснабжение'!CompPas2</definedName>
    <definedName name="CompPas2">[0]!CompPas2</definedName>
    <definedName name="CompRas" localSheetId="3">'Купля-продажа'!CompRas</definedName>
    <definedName name="CompRas" localSheetId="0">'Цены ОРЭМ'!CompRas</definedName>
    <definedName name="CompRas" localSheetId="2">'Энергоснабжение'!CompRas</definedName>
    <definedName name="CompRas">[0]!CompRas</definedName>
    <definedName name="ew" localSheetId="3">'Купля-продажа'!ew</definedName>
    <definedName name="ew" localSheetId="0">'Цены ОРЭМ'!ew</definedName>
    <definedName name="ew" localSheetId="2">'Энергоснабжение'!ew</definedName>
    <definedName name="ew">[0]!ew</definedName>
    <definedName name="ewтмчеч">#REF!</definedName>
    <definedName name="fdr">#REF!</definedName>
    <definedName name="fg" localSheetId="3">'Купля-продажа'!fg</definedName>
    <definedName name="fg" localSheetId="0">'Цены ОРЭМ'!fg</definedName>
    <definedName name="fg" localSheetId="2">'Энергоснабжение'!fg</definedName>
    <definedName name="fg">[0]!fg</definedName>
    <definedName name="fga" localSheetId="3">'Купля-продажа'!fga</definedName>
    <definedName name="fga" localSheetId="2">'Энергоснабжение'!fga</definedName>
    <definedName name="fga">[0]!fga</definedName>
    <definedName name="fhrsiujt" localSheetId="3">'Купля-продажа'!fhrsiujt</definedName>
    <definedName name="fhrsiujt" localSheetId="2">'Энергоснабжение'!fhrsiujt</definedName>
    <definedName name="fhrsiujt">[0]!fhrsiujt</definedName>
    <definedName name="fiyttt" localSheetId="3">'Купля-продажа'!fiyttt</definedName>
    <definedName name="fiyttt" localSheetId="2">'Энергоснабжение'!fiyttt</definedName>
    <definedName name="fiyttt">[0]!fiyttt</definedName>
    <definedName name="ghg" localSheetId="3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3">'Купля-продажа'!k</definedName>
    <definedName name="k" localSheetId="0">'Цены ОРЭМ'!k</definedName>
    <definedName name="k" localSheetId="2">'Энергоснабжение'!k</definedName>
    <definedName name="k">[0]!k</definedName>
    <definedName name="l" localSheetId="3">#REF!</definedName>
    <definedName name="l">#REF!</definedName>
    <definedName name="mmm" localSheetId="3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3">'Купля-продажа'!n</definedName>
    <definedName name="n" localSheetId="2">'Энергоснабжение'!n</definedName>
    <definedName name="n">[0]!n</definedName>
    <definedName name="o" localSheetId="3">#REF!</definedName>
    <definedName name="o">#REF!</definedName>
    <definedName name="polta" localSheetId="3">#REF!</definedName>
    <definedName name="polta">#REF!</definedName>
    <definedName name="q">'[3]ТекАк'!$A$1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'Купля-продажа'!sds</definedName>
    <definedName name="sds" localSheetId="2">'Энергоснабжение'!sds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3">'[4]FES'!#REF!</definedName>
    <definedName name="SP1">'[4]FES'!#REF!</definedName>
    <definedName name="SP10" localSheetId="3">'[4]FES'!#REF!</definedName>
    <definedName name="SP10">'[4]FES'!#REF!</definedName>
    <definedName name="SP11" localSheetId="3">'[4]FES'!#REF!</definedName>
    <definedName name="SP11">'[4]FES'!#REF!</definedName>
    <definedName name="SP12" localSheetId="3">'[4]FES'!#REF!</definedName>
    <definedName name="SP12">'[4]FES'!#REF!</definedName>
    <definedName name="SP13" localSheetId="3">'[4]FES'!#REF!</definedName>
    <definedName name="SP13">'[4]FES'!#REF!</definedName>
    <definedName name="SP14" localSheetId="3">'[4]FES'!#REF!</definedName>
    <definedName name="SP14">'[4]FES'!#REF!</definedName>
    <definedName name="SP15" localSheetId="3">'[4]FES'!#REF!</definedName>
    <definedName name="SP15">'[4]FES'!#REF!</definedName>
    <definedName name="SP16" localSheetId="3">'[4]FES'!#REF!</definedName>
    <definedName name="SP16">'[4]FES'!#REF!</definedName>
    <definedName name="SP17" localSheetId="3">'[4]FES'!#REF!</definedName>
    <definedName name="SP17">'[4]FES'!#REF!</definedName>
    <definedName name="SP18" localSheetId="3">'[4]FES'!#REF!</definedName>
    <definedName name="SP18">'[4]FES'!#REF!</definedName>
    <definedName name="SP19" localSheetId="3">'[4]FES'!#REF!</definedName>
    <definedName name="SP19">'[4]FES'!#REF!</definedName>
    <definedName name="SP2" localSheetId="3">'[4]FES'!#REF!</definedName>
    <definedName name="SP2">'[4]FES'!#REF!</definedName>
    <definedName name="SP20" localSheetId="3">'[4]FES'!#REF!</definedName>
    <definedName name="SP20">'[4]FES'!#REF!</definedName>
    <definedName name="SP3" localSheetId="3">'[4]FES'!#REF!</definedName>
    <definedName name="SP3">'[4]FES'!#REF!</definedName>
    <definedName name="SP4" localSheetId="3">'[4]FES'!#REF!</definedName>
    <definedName name="SP4">'[4]FES'!#REF!</definedName>
    <definedName name="SP5" localSheetId="3">'[4]FES'!#REF!</definedName>
    <definedName name="SP5">'[4]FES'!#REF!</definedName>
    <definedName name="SP7" localSheetId="3">'[4]FES'!#REF!</definedName>
    <definedName name="SP7">'[4]FES'!#REF!</definedName>
    <definedName name="SP8" localSheetId="3">'[4]FES'!#REF!</definedName>
    <definedName name="SP8">'[4]FES'!#REF!</definedName>
    <definedName name="SP9" localSheetId="3">'[4]FES'!#REF!</definedName>
    <definedName name="SP9">'[4]FES'!#REF!</definedName>
    <definedName name="t2.9." localSheetId="3">'Купля-продажа'!t2.9.</definedName>
    <definedName name="t2.9." localSheetId="2">'Энергоснабжение'!t2.9.</definedName>
    <definedName name="t2.9.">[0]!t2.9.</definedName>
    <definedName name="t2.9.2" localSheetId="3">'Купля-продажа'!t2.9.2</definedName>
    <definedName name="t2.9.2" localSheetId="2">'Энергоснабжение'!t2.9.2</definedName>
    <definedName name="t2.9.2">[0]!t2.9.2</definedName>
    <definedName name="t2.9.2." localSheetId="3">'Купля-продажа'!t2.9.2.</definedName>
    <definedName name="t2.9.2." localSheetId="2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'Купля-продажа'!tyyyyyyyyy</definedName>
    <definedName name="tyyyyyyyyy" localSheetId="2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'Купля-продажа'!yyu</definedName>
    <definedName name="yyu" localSheetId="2">'Энергоснабжение'!yyu</definedName>
    <definedName name="yyu">[0]!yyu</definedName>
    <definedName name="yyyjjjj" localSheetId="3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'Купля-продажа'!ааагнннаш</definedName>
    <definedName name="ааагнннаш" localSheetId="2">'Энергоснабжение'!ааагнннаш</definedName>
    <definedName name="ааагнннаш">[0]!ааагнннаш</definedName>
    <definedName name="абон.пл" localSheetId="3">'Купля-продажа'!абон.пл</definedName>
    <definedName name="абон.пл" localSheetId="2">'Энергоснабжение'!абон.пл</definedName>
    <definedName name="абон.пл">[0]!абон.пл</definedName>
    <definedName name="авт" localSheetId="3">'Купля-продажа'!авт</definedName>
    <definedName name="авт" localSheetId="2">'Энергоснабжение'!авт</definedName>
    <definedName name="авт">[0]!авт</definedName>
    <definedName name="апиав" localSheetId="3">'Купля-продажа'!апиав</definedName>
    <definedName name="апиав" localSheetId="2">'Энергоснабжение'!апиав</definedName>
    <definedName name="апиав">[0]!апиав</definedName>
    <definedName name="аш" localSheetId="3">'Купля-продажа'!аш</definedName>
    <definedName name="аш" localSheetId="2">'Энергоснабжение'!аш</definedName>
    <definedName name="аш">[0]!аш</definedName>
    <definedName name="Базовые">'[15]Производство электроэнергии'!$A$95</definedName>
    <definedName name="Бюджетные_электроэнергии">'[15]Производство электроэнергии'!$A$111</definedName>
    <definedName name="в23ё" localSheetId="3">'Купля-продажа'!в23ё</definedName>
    <definedName name="в23ё" localSheetId="0">'Цены ОРЭМ'!в23ё</definedName>
    <definedName name="в23ё" localSheetId="2">'Энергоснабжение'!в23ё</definedName>
    <definedName name="в23ё">[0]!в23ё</definedName>
    <definedName name="вв" localSheetId="3">'Купля-продажа'!вв</definedName>
    <definedName name="вв" localSheetId="0">'Цены ОРЭМ'!вв</definedName>
    <definedName name="вв" localSheetId="2">'Энергоснабжение'!вв</definedName>
    <definedName name="вв">[0]!вв</definedName>
    <definedName name="второй">#REF!</definedName>
    <definedName name="год" localSheetId="3">'Купля-продажа'!год</definedName>
    <definedName name="год" localSheetId="2">'Энергоснабжение'!год</definedName>
    <definedName name="год">[0]!год</definedName>
    <definedName name="Группа" localSheetId="3">'Купля-продажа'!Группа</definedName>
    <definedName name="Группа" localSheetId="0">'Цены ОРЭМ'!Группа</definedName>
    <definedName name="Группа" localSheetId="2">'Энергоснабжение'!Группа</definedName>
    <definedName name="Группа">[0]!Группа</definedName>
    <definedName name="гшщ" localSheetId="3">'Купля-продажа'!гшщ</definedName>
    <definedName name="гшщ" localSheetId="2">'Энергоснабжение'!гшщ</definedName>
    <definedName name="гшщ">[0]!гшщ</definedName>
    <definedName name="дд" localSheetId="3">'Купля-продажа'!дд</definedName>
    <definedName name="дд" localSheetId="2">'Энергоснабжение'!дд</definedName>
    <definedName name="дд">[0]!дд</definedName>
    <definedName name="еаш" localSheetId="3">'Купля-продажа'!еаш</definedName>
    <definedName name="еаш" localSheetId="2">'Энергоснабжение'!еаш</definedName>
    <definedName name="еаш">[0]!еаш</definedName>
    <definedName name="евншшш" localSheetId="3">'Купля-продажа'!евншшш</definedName>
    <definedName name="евншшш" localSheetId="2">'Энергоснабжение'!евншшш</definedName>
    <definedName name="евншшш">[0]!евншшш</definedName>
    <definedName name="ЗЭС" localSheetId="3">'Купля-продажа'!ЗЭС</definedName>
    <definedName name="ЗЭС" localSheetId="2">'Энергоснабжение'!ЗЭС</definedName>
    <definedName name="ЗЭС">[0]!ЗЭС</definedName>
    <definedName name="й" localSheetId="3">'Купля-продажа'!й</definedName>
    <definedName name="й" localSheetId="0">'Цены ОРЭМ'!й</definedName>
    <definedName name="й" localSheetId="2">'Энергоснабжение'!й</definedName>
    <definedName name="й">[0]!й</definedName>
    <definedName name="ии" localSheetId="3">'Купля-продажа'!ии</definedName>
    <definedName name="ии" localSheetId="2">'Энергоснабжение'!ии</definedName>
    <definedName name="ии">[0]!ии</definedName>
    <definedName name="йй" localSheetId="3">'Купля-продажа'!йй</definedName>
    <definedName name="йй" localSheetId="0">'Цены ОРЭМ'!йй</definedName>
    <definedName name="йй" localSheetId="2">'Энергоснабжение'!йй</definedName>
    <definedName name="йй">[0]!йй</definedName>
    <definedName name="К7">#REF!</definedName>
    <definedName name="ке" localSheetId="3">'Купля-продажа'!ке</definedName>
    <definedName name="ке" localSheetId="0">'Цены ОРЭМ'!ке</definedName>
    <definedName name="ке" localSheetId="2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3">'Купля-продажа'!лл</definedName>
    <definedName name="лл" localSheetId="2">'Энергоснабжение'!лл</definedName>
    <definedName name="лл">[0]!лл</definedName>
    <definedName name="М10_2" localSheetId="3">'Купля-продажа'!М10_2</definedName>
    <definedName name="М10_2" localSheetId="2">'Энергоснабжение'!М10_2</definedName>
    <definedName name="М10_2">[0]!М10_2</definedName>
    <definedName name="Моделирование1">'[1]Отчет'!$G$3:'[1]Отчет'!$N$3</definedName>
    <definedName name="мым" localSheetId="3">'Купля-продажа'!мым</definedName>
    <definedName name="мым" localSheetId="0">'Цены ОРЭМ'!мым</definedName>
    <definedName name="мым" localSheetId="2">'Энергоснабжение'!мым</definedName>
    <definedName name="мым">[0]!мым</definedName>
    <definedName name="Население">'[15]Производство электроэнергии'!$A$124</definedName>
    <definedName name="нп" localSheetId="3">'[12]2002(v1)'!#REF!</definedName>
    <definedName name="нп">'[12]2002(v1)'!#REF!</definedName>
    <definedName name="_xlnm.Print_Area" localSheetId="3">'Купля-продажа'!$A$1:$I$74</definedName>
    <definedName name="_xlnm.Print_Area" localSheetId="2">'Энергоснабжение'!$A$1:$I$68</definedName>
    <definedName name="первый">#REF!</definedName>
    <definedName name="план" localSheetId="3">'Купля-продажа'!план</definedName>
    <definedName name="план" localSheetId="2">'Энергоснабжение'!план</definedName>
    <definedName name="план">[0]!план</definedName>
    <definedName name="пнлнееен" localSheetId="3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3">'Купля-продажа'!ПО</definedName>
    <definedName name="ПО" localSheetId="0">'Цены ОРЭМ'!ПО</definedName>
    <definedName name="ПО" localSheetId="2">'Энергоснабжение'!ПО</definedName>
    <definedName name="ПО">[0]!ПО</definedName>
    <definedName name="ПОКАЗАТЕЛИ_ДОЛГОСР.ПРОГНОЗА" localSheetId="3">'[10]2002(v1)'!#REF!</definedName>
    <definedName name="ПОКАЗАТЕЛИ_ДОЛГОСР.ПРОГНОЗА">'[10]2002(v1)'!#REF!</definedName>
    <definedName name="пп" localSheetId="3">'Купля-продажа'!пп</definedName>
    <definedName name="пп" localSheetId="0">'Цены ОРЭМ'!пп</definedName>
    <definedName name="пп" localSheetId="2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>#REF!</definedName>
    <definedName name="пром." localSheetId="3">'Купля-продажа'!пром.</definedName>
    <definedName name="пром." localSheetId="2">'Энергоснабжение'!пром.</definedName>
    <definedName name="пром.">[0]!пром.</definedName>
    <definedName name="проч" localSheetId="3">'Купля-продажа'!проч</definedName>
    <definedName name="проч" localSheetId="2">'Энергоснабжение'!проч</definedName>
    <definedName name="проч">[0]!проч</definedName>
    <definedName name="проч.расх" localSheetId="3">'Купля-продажа'!проч.расх</definedName>
    <definedName name="проч.расх" localSheetId="2">'Энергоснабжение'!проч.расх</definedName>
    <definedName name="проч.расх">[0]!проч.расх</definedName>
    <definedName name="Прочие_электроэнергии">'[15]Производство электроэнергии'!$A$132</definedName>
    <definedName name="расх" localSheetId="3">'Купля-продажа'!расх</definedName>
    <definedName name="расх" localSheetId="2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'Купля-продажа'!РГРЭС</definedName>
    <definedName name="РГРЭС" localSheetId="2">'Энергоснабжение'!РГРЭС</definedName>
    <definedName name="РГРЭС">[0]!РГРЭС</definedName>
    <definedName name="рем" localSheetId="3">'Купля-продажа'!рем</definedName>
    <definedName name="рем" localSheetId="2">'Энергоснабжение'!рем</definedName>
    <definedName name="рем">[0]!рем</definedName>
    <definedName name="рпддд" localSheetId="3">'Купля-продажа'!рпддд</definedName>
    <definedName name="рпддд" localSheetId="2">'Энергоснабжение'!рпддд</definedName>
    <definedName name="рпддд">[0]!рпддд</definedName>
    <definedName name="рпипо" localSheetId="3">'Купля-продажа'!рпипо</definedName>
    <definedName name="рпипо" localSheetId="2">'Энергоснабжение'!рпипо</definedName>
    <definedName name="рпипо">[0]!рпипо</definedName>
    <definedName name="с" localSheetId="3">'Купля-продажа'!с</definedName>
    <definedName name="с" localSheetId="0">'Цены ОРЭМ'!с</definedName>
    <definedName name="с" localSheetId="2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'Купля-продажа'!сель</definedName>
    <definedName name="сель" localSheetId="2">'Энергоснабжение'!сель</definedName>
    <definedName name="сель">[0]!сель</definedName>
    <definedName name="сельск.хоз" localSheetId="3">'Купля-продажа'!сельск.хоз</definedName>
    <definedName name="сельск.хоз" localSheetId="2">'Энергоснабжение'!сельск.хоз</definedName>
    <definedName name="сельск.хоз">[0]!сельск.хоз</definedName>
    <definedName name="смета" localSheetId="3">'Купля-продажа'!смета</definedName>
    <definedName name="смета" localSheetId="2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'Купля-продажа'!сс</definedName>
    <definedName name="сс" localSheetId="0">'Цены ОРЭМ'!сс</definedName>
    <definedName name="сс" localSheetId="2">'Энергоснабжение'!сс</definedName>
    <definedName name="сс">[0]!сс</definedName>
    <definedName name="сссс" localSheetId="3">'Купля-продажа'!сссс</definedName>
    <definedName name="сссс" localSheetId="0">'Цены ОРЭМ'!сссс</definedName>
    <definedName name="сссс" localSheetId="2">'Энергоснабжение'!сссс</definedName>
    <definedName name="сссс">[0]!сссс</definedName>
    <definedName name="ссы" localSheetId="3">'Купля-продажа'!ссы</definedName>
    <definedName name="ссы" localSheetId="0">'Цены ОРЭМ'!ссы</definedName>
    <definedName name="ссы" localSheetId="2">'Энергоснабжение'!ссы</definedName>
    <definedName name="ссы">[0]!ссы</definedName>
    <definedName name="Т12_4мес" localSheetId="3">'Купля-продажа'!Т12_4мес</definedName>
    <definedName name="Т12_4мес" localSheetId="2">'Энергоснабжение'!Т12_4мес</definedName>
    <definedName name="Т12_4мес">[0]!Т12_4мес</definedName>
    <definedName name="т2.3.10" localSheetId="3">'Купля-продажа'!т2.3.10</definedName>
    <definedName name="т2.3.10" localSheetId="2">'Энергоснабжение'!т2.3.10</definedName>
    <definedName name="т2.3.10">[0]!т2.3.10</definedName>
    <definedName name="тов" localSheetId="3">'Купля-продажа'!тов</definedName>
    <definedName name="тов" localSheetId="2">'Энергоснабжение'!тов</definedName>
    <definedName name="тов">[0]!тов</definedName>
    <definedName name="третий">#REF!</definedName>
    <definedName name="три" localSheetId="3">'Купля-продажа'!три</definedName>
    <definedName name="три" localSheetId="2">'Энергоснабжение'!три</definedName>
    <definedName name="три">[0]!три</definedName>
    <definedName name="у" localSheetId="3">'Купля-продажа'!у</definedName>
    <definedName name="у" localSheetId="0">'Цены ОРЭМ'!у</definedName>
    <definedName name="у" localSheetId="2">'Энергоснабжение'!у</definedName>
    <definedName name="у">[0]!у</definedName>
    <definedName name="уку" localSheetId="3">'Купля-продажа'!уку</definedName>
    <definedName name="уку" localSheetId="2">'Энергоснабжение'!уку</definedName>
    <definedName name="уку">[0]!уку</definedName>
    <definedName name="ууууу" localSheetId="3">'Купля-продажа'!ууууу</definedName>
    <definedName name="ууууу" localSheetId="2">'Энергоснабжение'!ууууу</definedName>
    <definedName name="ууууу">[0]!ууууу</definedName>
    <definedName name="УФ" localSheetId="3">'Купля-продажа'!УФ</definedName>
    <definedName name="УФ" localSheetId="2">'Энергоснабжение'!УФ</definedName>
    <definedName name="УФ">[0]!УФ</definedName>
    <definedName name="Ф16" localSheetId="3">#REF!</definedName>
    <definedName name="Ф16">#REF!</definedName>
    <definedName name="ц" localSheetId="3">'Купля-продажа'!ц</definedName>
    <definedName name="ц" localSheetId="0">'Цены ОРЭМ'!ц</definedName>
    <definedName name="ц" localSheetId="2">'Энергоснабжение'!ц</definedName>
    <definedName name="ц">[0]!ц</definedName>
    <definedName name="цу" localSheetId="3">'Купля-продажа'!цу</definedName>
    <definedName name="цу" localSheetId="0">'Цены ОРЭМ'!цу</definedName>
    <definedName name="цу" localSheetId="2">'Энергоснабжение'!цу</definedName>
    <definedName name="цу">[0]!цу</definedName>
    <definedName name="цуа" localSheetId="3">'Купля-продажа'!цуа</definedName>
    <definedName name="цуа" localSheetId="2">'Энергоснабжение'!цуа</definedName>
    <definedName name="цуа">[0]!цуа</definedName>
    <definedName name="цууу" localSheetId="3">'Купля-продажа'!цууу</definedName>
    <definedName name="цууу" localSheetId="2">'Энергоснабжение'!цууу</definedName>
    <definedName name="цууу">[0]!цууу</definedName>
    <definedName name="четвертый">#REF!</definedName>
    <definedName name="ыв" localSheetId="3">'Купля-продажа'!ыв</definedName>
    <definedName name="ыв" localSheetId="0">'Цены ОРЭМ'!ыв</definedName>
    <definedName name="ыв" localSheetId="2">'Энергоснабжение'!ыв</definedName>
    <definedName name="ыв">[0]!ыв</definedName>
    <definedName name="ывы" localSheetId="3">'Купля-продажа'!ывы</definedName>
    <definedName name="ывы" localSheetId="2">'Энергоснабжение'!ывы</definedName>
    <definedName name="ывы">[0]!ывы</definedName>
    <definedName name="ыыы" localSheetId="3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3">'Купля-продажа'!ыыыы</definedName>
    <definedName name="ыыыы" localSheetId="0">'Цены ОРЭМ'!ыыыы</definedName>
    <definedName name="ыыыы" localSheetId="2">'Энергоснабжение'!ыыыы</definedName>
    <definedName name="ыыыы">[0]!ыыыы</definedName>
  </definedNames>
  <calcPr fullCalcOnLoad="1"/>
</workbook>
</file>

<file path=xl/comments2.xml><?xml version="1.0" encoding="utf-8"?>
<comments xmlns="http://schemas.openxmlformats.org/spreadsheetml/2006/main">
  <authors>
    <author>Боровских Наталья Геннадьевна</author>
  </authors>
  <commentList>
    <comment ref="D26" authorId="0">
      <text>
        <r>
          <rPr>
            <b/>
            <sz val="9"/>
            <rFont val="Tahoma"/>
            <family val="2"/>
          </rPr>
          <t>Боровских Наталья Геннадьевна:</t>
        </r>
        <r>
          <rPr>
            <sz val="9"/>
            <rFont val="Tahoma"/>
            <family val="2"/>
          </rPr>
          <t xml:space="preserve">
ОАО "МЭС" 
ПАО "ЭнергосбыТ Плюс"</t>
        </r>
      </text>
    </comment>
  </commentList>
</comments>
</file>

<file path=xl/sharedStrings.xml><?xml version="1.0" encoding="utf-8"?>
<sst xmlns="http://schemas.openxmlformats.org/spreadsheetml/2006/main" count="253" uniqueCount="119">
  <si>
    <t>руб./тыс.кВтч</t>
  </si>
  <si>
    <t>руб./МВт в мес.</t>
  </si>
  <si>
    <t>Ночная зона</t>
  </si>
  <si>
    <t>Полупиковая зона</t>
  </si>
  <si>
    <t>Пиковая зона</t>
  </si>
  <si>
    <t>Дневная зона</t>
  </si>
  <si>
    <t>ВН</t>
  </si>
  <si>
    <t>НН</t>
  </si>
  <si>
    <t>Средневзвешенная нерегулируемая цена</t>
  </si>
  <si>
    <t>Средневзвешенная нерегулируемая цена по зонам суток:</t>
  </si>
  <si>
    <t>Уровень напряжения</t>
  </si>
  <si>
    <t>СН I</t>
  </si>
  <si>
    <t>СН II</t>
  </si>
  <si>
    <t>Зоны суток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</si>
  <si>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</si>
  <si>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</si>
  <si>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</si>
  <si>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Одноставочная цена</t>
  </si>
  <si>
    <t>Зонные цены</t>
  </si>
  <si>
    <t>Двухставочные цены - энергия</t>
  </si>
  <si>
    <t>Двухставочные цены - мощность</t>
  </si>
  <si>
    <t>Одноставочные цены для сетевых организаций</t>
  </si>
  <si>
    <t>Двухставочники</t>
  </si>
  <si>
    <t>свнцм</t>
  </si>
  <si>
    <t>свнцэ</t>
  </si>
  <si>
    <t>ЦК</t>
  </si>
  <si>
    <t>ЭЭ, МВтч</t>
  </si>
  <si>
    <t>Мощность, МВт</t>
  </si>
  <si>
    <t>Цена</t>
  </si>
  <si>
    <t>ГП</t>
  </si>
  <si>
    <t>ОРЭ</t>
  </si>
  <si>
    <t>РРЭ</t>
  </si>
  <si>
    <t>нас</t>
  </si>
  <si>
    <t>Население (из СПБ)</t>
  </si>
  <si>
    <t>1цк</t>
  </si>
  <si>
    <t>2цк</t>
  </si>
  <si>
    <t>Мощность потребляемая ГП</t>
  </si>
  <si>
    <t>Мощность продаваемая на РРЭ</t>
  </si>
  <si>
    <t>Коэффициенты</t>
  </si>
  <si>
    <t>3цк - 6цк</t>
  </si>
  <si>
    <t>Наименование</t>
  </si>
  <si>
    <t>Одноставочники</t>
  </si>
  <si>
    <t>Цены ОАО "АТС"</t>
  </si>
  <si>
    <t>Итого по прочим потребителям</t>
  </si>
  <si>
    <t>Всего полезный отпуск</t>
  </si>
  <si>
    <t>Полезный отпуск населению</t>
  </si>
  <si>
    <t>Расчет одноставочной средневзвешенной нерегулируемой цены</t>
  </si>
  <si>
    <t>в.ч. потери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</si>
  <si>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</si>
  <si>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Предельный уровень нерегулируемых цен, рублей/МВтч без НДС</t>
  </si>
  <si>
    <t xml:space="preserve">Ночная </t>
  </si>
  <si>
    <t>Полупиковая</t>
  </si>
  <si>
    <t>Пиковая</t>
  </si>
  <si>
    <t>Дневная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</si>
  <si>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</si>
  <si>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</si>
  <si>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</si>
  <si>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</si>
  <si>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</si>
  <si>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</si>
  <si>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</si>
  <si>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</si>
  <si>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в том числе:</t>
  </si>
  <si>
    <t>,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</si>
  <si>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</si>
  <si>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</si>
  <si>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</si>
  <si>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</si>
  <si>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</si>
  <si>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</si>
  <si>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</si>
  <si>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</si>
  <si>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</si>
  <si>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</si>
  <si>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</si>
  <si>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</si>
  <si>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 xml:space="preserve">и) фактический объем потребления электрической энергии гарантирующим поставщиком на оптовом рынке, МВт∙ч  
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</si>
  <si>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</si>
  <si>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</si>
  <si>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</si>
  <si>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</si>
  <si>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</si>
  <si>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</si>
  <si>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</si>
  <si>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</si>
  <si>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</si>
  <si>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По 3 зонам суток</t>
  </si>
  <si>
    <t>По 2 зонам суток</t>
  </si>
  <si>
    <t>3 ЦК</t>
  </si>
  <si>
    <t>4 ЦК</t>
  </si>
  <si>
    <t>5 ЦК</t>
  </si>
  <si>
    <t>6 ЦК</t>
  </si>
  <si>
    <t>-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</si>
  <si>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</si>
  <si>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 xml:space="preserve">     1. Предельный уровень нерегулируемых цен для трех зон суток, рублей/МВтч без НДС</t>
  </si>
  <si>
    <t xml:space="preserve">     2. Предельный уровень нерегулируемых цен для двух зон суток, рублей/МВтч без НДС</t>
  </si>
  <si>
    <t xml:space="preserve">Проверка коэффициентов </t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</si>
  <si>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</si>
  <si>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</si>
  <si>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 xml:space="preserve"> от 150 до 670 кВт </t>
  </si>
  <si>
    <t xml:space="preserve">от 150 до 670 кВт </t>
  </si>
  <si>
    <t xml:space="preserve">менее 150 кВт 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</si>
  <si>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</si>
  <si>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</si>
  <si>
    <t>и) фактический объем потребления электрической энергии гарантирующим поставщиком на оптовом рынке, МВт∙ч</t>
  </si>
  <si>
    <t>СПБ</t>
  </si>
  <si>
    <t xml:space="preserve">АО "Екатеринбургэнергосбыт" </t>
  </si>
  <si>
    <t>Одноставочные цены для ОАО "ЭнергосбыТ Плюс" п.58</t>
  </si>
  <si>
    <t>без нашей инфраструктуры</t>
  </si>
  <si>
    <t>Фактические предельные уровни нерегулируемых цен на электрическую энергию (мощность), 
поставляемую потребителям (покупателям) АО "Екатеринбургэнергосбыт" по договорам энергоснабжения в сентябре 2016 года</t>
  </si>
  <si>
    <t>Фактические предельные уровни нерегулируемых цен на электрическую энергию (мощность), поставляемую покупателям (потребителям) АО "Екатеринбургэнергосбыт" по договорам купли-продажи в сентябре 2016 года</t>
  </si>
  <si>
    <t>МЭС</t>
  </si>
  <si>
    <t>ЭнергосбыТ Плюс</t>
  </si>
  <si>
    <t>1789,7</t>
  </si>
  <si>
    <t>3131,23</t>
  </si>
  <si>
    <t>2472,22</t>
  </si>
  <si>
    <t>1124,71</t>
  </si>
  <si>
    <t>380288,24</t>
  </si>
  <si>
    <t>923,84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</si>
</sst>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#,##0.000"/>
    <numFmt numFmtId="169" formatCode="General_)"/>
    <numFmt numFmtId="170" formatCode="#,##0.0"/>
    <numFmt numFmtId="171" formatCode="0.0"/>
    <numFmt numFmtId="172" formatCode="_(* #,##0.00_);_(* \(#,##0.00\);_(* &quot;-&quot;??_);_(@_)"/>
    <numFmt numFmtId="173" formatCode="&quot;$&quot;#,##0;[Red]&quot;$&quot;#,##0\-"/>
    <numFmt numFmtId="174" formatCode="#,##0.00000"/>
    <numFmt numFmtId="175" formatCode="#,##0.00000000"/>
    <numFmt numFmtId="176" formatCode="#,##0.000000000"/>
    <numFmt numFmtId="177" formatCode="#,##0.00_ ;\-#,##0.00\ "/>
    <numFmt numFmtId="178" formatCode="#,##0.000_ ;\-#,##0.000\ "/>
    <numFmt numFmtId="179" formatCode="_-* #,##0.00000000_р_._-;\-* #,##0.00000000_р_._-;_-* &quot;-&quot;??_р_._-;_-@_-"/>
    <numFmt numFmtId="180" formatCode="#,##0_ ;\-#,##0\ "/>
    <numFmt numFmtId="181" formatCode="_-* #,##0.00000000000000_р_._-;\-* #,##0.00000000000000_р_._-;_-* &quot;-&quot;??_р_._-;_-@_-"/>
    <numFmt numFmtId="182" formatCode="_-* #,##0.00_р_._-;\-* #,##0.00_р_._-;_-* &quot;-&quot;????????_р_._-;_-@_-"/>
    <numFmt numFmtId="183" formatCode="0.000"/>
    <numFmt numFmtId="184" formatCode="#,##0.000000000000000000"/>
    <numFmt numFmtId="185" formatCode="#,##0.00000_ ;\-#,##0.00000\ "/>
    <numFmt numFmtId="186" formatCode="#,##0.0000000_ ;\-#,##0.0000000\ "/>
    <numFmt numFmtId="187" formatCode="#,##0.00000_ ;[Red]\-#,##0.00000\ "/>
    <numFmt numFmtId="188" formatCode="0.000000000000000000"/>
    <numFmt numFmtId="189" formatCode="0.00000000000"/>
    <numFmt numFmtId="190" formatCode="0.0000000000000"/>
    <numFmt numFmtId="191" formatCode="_(* #,##0.00_);_(* \(#,##0.00\);_(* \-??_);_(@_)"/>
    <numFmt numFmtId="192" formatCode="#,##0.000000000_ ;\-#,##0.000000000\ "/>
    <numFmt numFmtId="193" formatCode="_-* #,##0.000_р_._-;\-* #,##0.000_р_._-;_-* &quot;-&quot;??_р_._-;_-@_-"/>
    <numFmt numFmtId="194" formatCode="#,##0.000000"/>
    <numFmt numFmtId="195" formatCode="#,##0.0000000"/>
    <numFmt numFmtId="196" formatCode="#,##0.000000000000000_ ;\-#,##0.000000000000000\ "/>
    <numFmt numFmtId="197" formatCode="#,##0.00000000000"/>
    <numFmt numFmtId="198" formatCode="_-* #,##0.000000000_р_._-;\-* #,##0.000000000_р_._-;_-* &quot;-&quot;??_р_._-;_-@_-"/>
    <numFmt numFmtId="199" formatCode="0.00000"/>
    <numFmt numFmtId="200" formatCode="0.000000000000"/>
    <numFmt numFmtId="201" formatCode="#,##0.0000000000000_ ;\-#,##0.0000000000000\ "/>
    <numFmt numFmtId="202" formatCode="_-* #,##0_р_._-;\-* #,##0_р_._-;_-* &quot;-&quot;???_р_._-;_-@_-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00"/>
    <numFmt numFmtId="208" formatCode="#,##0.0000000000"/>
    <numFmt numFmtId="209" formatCode="0.0000"/>
    <numFmt numFmtId="210" formatCode="#,##0.00000000000000_ ;\-#,##0.00000000000000\ "/>
    <numFmt numFmtId="211" formatCode="0.0000000000"/>
    <numFmt numFmtId="212" formatCode="0.000000000"/>
  </numFmts>
  <fonts count="58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0"/>
      <name val="PragmaticaCTT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8"/>
      <name val="Optima"/>
      <family val="0"/>
    </font>
    <font>
      <sz val="11"/>
      <name val="Times New Roman CYR"/>
      <family val="1"/>
    </font>
    <font>
      <sz val="12"/>
      <name val="Times New Roman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10"/>
      <name val="Arial Cyr"/>
      <family val="2"/>
    </font>
    <font>
      <sz val="10"/>
      <name val="Garamond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Arial Cyr"/>
      <family val="0"/>
    </font>
    <font>
      <sz val="10"/>
      <color indexed="8"/>
      <name val="Arial Cyr"/>
      <family val="0"/>
    </font>
    <font>
      <sz val="10"/>
      <color indexed="55"/>
      <name val="Times New Roman"/>
      <family val="1"/>
    </font>
    <font>
      <sz val="11"/>
      <color indexed="55"/>
      <name val="Times New Roman"/>
      <family val="1"/>
    </font>
    <font>
      <b/>
      <sz val="10"/>
      <color indexed="55"/>
      <name val="Times New Roman"/>
      <family val="1"/>
    </font>
    <font>
      <sz val="10"/>
      <color indexed="62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0"/>
      <color theme="0" tint="-0.3499799966812134"/>
      <name val="Times New Roman"/>
      <family val="1"/>
    </font>
    <font>
      <sz val="11"/>
      <color theme="0" tint="-0.3499799966812134"/>
      <name val="Times New Roman"/>
      <family val="1"/>
    </font>
    <font>
      <b/>
      <sz val="10"/>
      <color theme="0" tint="-0.3499799966812134"/>
      <name val="Times New Roman"/>
      <family val="1"/>
    </font>
    <font>
      <sz val="10"/>
      <color theme="3" tint="0.39998000860214233"/>
      <name val="Times New Roman"/>
      <family val="1"/>
    </font>
    <font>
      <sz val="10"/>
      <color rgb="FFFF0000"/>
      <name val="Times New Roman"/>
      <family val="1"/>
    </font>
    <font>
      <sz val="11"/>
      <color theme="0" tint="-0.24997000396251678"/>
      <name val="Times New Roman"/>
      <family val="1"/>
    </font>
    <font>
      <b/>
      <sz val="8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799847602844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4" fontId="3" fillId="0" borderId="1">
      <alignment horizontal="right" vertical="top"/>
      <protection/>
    </xf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" fontId="3" fillId="0" borderId="1">
      <alignment horizontal="right" vertical="top"/>
      <protection/>
    </xf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2">
      <alignment/>
      <protection locked="0"/>
    </xf>
    <xf numFmtId="0" fontId="6" fillId="7" borderId="3" applyNumberFormat="0" applyAlignment="0" applyProtection="0"/>
    <xf numFmtId="0" fontId="7" fillId="20" borderId="4" applyNumberFormat="0" applyAlignment="0" applyProtection="0"/>
    <xf numFmtId="0" fontId="8" fillId="20" borderId="3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169" fontId="13" fillId="6" borderId="2">
      <alignment/>
      <protection/>
    </xf>
    <xf numFmtId="0" fontId="14" fillId="0" borderId="8" applyNumberFormat="0" applyFill="0" applyAlignment="0" applyProtection="0"/>
    <xf numFmtId="0" fontId="15" fillId="21" borderId="9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171" fontId="31" fillId="22" borderId="10" applyNumberFormat="0" applyBorder="0" applyAlignment="0">
      <protection locked="0"/>
    </xf>
    <xf numFmtId="0" fontId="20" fillId="0" borderId="0" applyNumberFormat="0" applyFill="0" applyBorder="0" applyAlignment="0" applyProtection="0"/>
    <xf numFmtId="0" fontId="0" fillId="23" borderId="11" applyNumberFormat="0" applyFont="0" applyAlignment="0" applyProtection="0"/>
    <xf numFmtId="9" fontId="0" fillId="0" borderId="0" applyFont="0" applyFill="0" applyBorder="0" applyAlignment="0" applyProtection="0"/>
    <xf numFmtId="0" fontId="21" fillId="0" borderId="12" applyNumberFormat="0" applyFill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173" fontId="32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2" fillId="0" borderId="0">
      <alignment/>
      <protection/>
    </xf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14" fillId="0" borderId="8" applyNumberFormat="0" applyFill="0" applyAlignment="0" applyProtection="0"/>
    <xf numFmtId="0" fontId="1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20" borderId="3" applyNumberFormat="0" applyAlignment="0" applyProtection="0"/>
    <xf numFmtId="0" fontId="0" fillId="23" borderId="11" applyNumberFormat="0" applyFont="0" applyAlignment="0" applyProtection="0"/>
    <xf numFmtId="0" fontId="2" fillId="23" borderId="11" applyNumberFormat="0" applyFont="0" applyAlignment="0" applyProtection="0"/>
    <xf numFmtId="0" fontId="17" fillId="22" borderId="0" applyNumberFormat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2" fillId="3" borderId="0" applyNumberFormat="0" applyBorder="0" applyAlignment="0" applyProtection="0"/>
    <xf numFmtId="43" fontId="0" fillId="0" borderId="0" applyFont="0" applyFill="0" applyBorder="0" applyAlignment="0" applyProtection="0"/>
    <xf numFmtId="0" fontId="4" fillId="15" borderId="0" applyNumberFormat="0" applyBorder="0" applyAlignment="0" applyProtection="0"/>
    <xf numFmtId="0" fontId="2" fillId="0" borderId="0">
      <alignment/>
      <protection/>
    </xf>
    <xf numFmtId="0" fontId="21" fillId="0" borderId="12" applyNumberFormat="0" applyFill="0" applyAlignment="0" applyProtection="0"/>
    <xf numFmtId="0" fontId="15" fillId="21" borderId="9" applyNumberFormat="0" applyAlignment="0" applyProtection="0"/>
    <xf numFmtId="0" fontId="2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1" fillId="0" borderId="12" applyNumberFormat="0" applyFill="0" applyAlignment="0" applyProtection="0"/>
    <xf numFmtId="0" fontId="15" fillId="21" borderId="9" applyNumberFormat="0" applyAlignment="0" applyProtection="0"/>
    <xf numFmtId="0" fontId="22" fillId="0" borderId="0" applyNumberFormat="0" applyFill="0" applyBorder="0" applyAlignment="0" applyProtection="0"/>
    <xf numFmtId="0" fontId="2" fillId="0" borderId="0">
      <alignment/>
      <protection/>
    </xf>
  </cellStyleXfs>
  <cellXfs count="194">
    <xf numFmtId="0" fontId="0" fillId="0" borderId="0" xfId="0" applyAlignment="1">
      <alignment/>
    </xf>
    <xf numFmtId="0" fontId="29" fillId="0" borderId="1" xfId="0" applyFont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170" fontId="25" fillId="0" borderId="0" xfId="0" applyNumberFormat="1" applyFont="1" applyFill="1" applyAlignment="1">
      <alignment/>
    </xf>
    <xf numFmtId="0" fontId="27" fillId="0" borderId="13" xfId="0" applyFont="1" applyFill="1" applyBorder="1" applyAlignment="1">
      <alignment horizontal="left"/>
    </xf>
    <xf numFmtId="0" fontId="25" fillId="0" borderId="1" xfId="0" applyFont="1" applyFill="1" applyBorder="1" applyAlignment="1">
      <alignment/>
    </xf>
    <xf numFmtId="0" fontId="25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4" fontId="25" fillId="0" borderId="0" xfId="0" applyNumberFormat="1" applyFont="1" applyFill="1" applyAlignment="1">
      <alignment/>
    </xf>
    <xf numFmtId="4" fontId="25" fillId="0" borderId="0" xfId="0" applyNumberFormat="1" applyFont="1" applyFill="1" applyAlignment="1">
      <alignment horizontal="center"/>
    </xf>
    <xf numFmtId="3" fontId="25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28" fillId="0" borderId="0" xfId="0" applyNumberFormat="1" applyFont="1" applyAlignment="1">
      <alignment horizontal="left" vertical="center"/>
    </xf>
    <xf numFmtId="0" fontId="34" fillId="0" borderId="0" xfId="0" applyFont="1" applyAlignment="1">
      <alignment horizontal="center" vertical="center" wrapText="1"/>
    </xf>
    <xf numFmtId="4" fontId="29" fillId="0" borderId="1" xfId="0" applyNumberFormat="1" applyFont="1" applyBorder="1" applyAlignment="1">
      <alignment horizontal="center" vertical="center" wrapText="1"/>
    </xf>
    <xf numFmtId="3" fontId="36" fillId="0" borderId="0" xfId="0" applyNumberFormat="1" applyFont="1" applyAlignment="1">
      <alignment horizontal="left" vertical="center"/>
    </xf>
    <xf numFmtId="3" fontId="29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38" fillId="0" borderId="14" xfId="71" applyFont="1" applyFill="1" applyBorder="1" applyAlignment="1">
      <alignment horizontal="center" vertical="center"/>
      <protection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17" fontId="37" fillId="0" borderId="18" xfId="0" applyNumberFormat="1" applyFont="1" applyBorder="1" applyAlignment="1">
      <alignment horizontal="center" vertical="center"/>
    </xf>
    <xf numFmtId="17" fontId="33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8" fillId="0" borderId="0" xfId="71" applyFont="1" applyFill="1" applyBorder="1" applyAlignment="1">
      <alignment vertical="center"/>
      <protection/>
    </xf>
    <xf numFmtId="0" fontId="33" fillId="0" borderId="0" xfId="0" applyFont="1" applyAlignment="1">
      <alignment horizontal="left" vertical="center"/>
    </xf>
    <xf numFmtId="0" fontId="33" fillId="0" borderId="19" xfId="0" applyFont="1" applyBorder="1" applyAlignment="1">
      <alignment horizontal="center" vertical="center"/>
    </xf>
    <xf numFmtId="0" fontId="29" fillId="0" borderId="20" xfId="71" applyFont="1" applyFill="1" applyBorder="1" applyAlignment="1">
      <alignment vertical="center"/>
      <protection/>
    </xf>
    <xf numFmtId="0" fontId="33" fillId="0" borderId="20" xfId="0" applyFont="1" applyBorder="1" applyAlignment="1">
      <alignment vertical="center"/>
    </xf>
    <xf numFmtId="4" fontId="33" fillId="0" borderId="21" xfId="88" applyNumberFormat="1" applyFont="1" applyBorder="1" applyAlignment="1">
      <alignment vertical="center"/>
    </xf>
    <xf numFmtId="3" fontId="33" fillId="0" borderId="0" xfId="0" applyNumberFormat="1" applyFont="1" applyAlignment="1">
      <alignment horizontal="left" vertical="center"/>
    </xf>
    <xf numFmtId="0" fontId="34" fillId="0" borderId="22" xfId="0" applyFont="1" applyBorder="1" applyAlignment="1">
      <alignment horizontal="center" vertical="center"/>
    </xf>
    <xf numFmtId="0" fontId="34" fillId="0" borderId="1" xfId="71" applyFont="1" applyFill="1" applyBorder="1" applyAlignment="1">
      <alignment horizontal="right" vertical="center"/>
      <protection/>
    </xf>
    <xf numFmtId="0" fontId="34" fillId="0" borderId="1" xfId="0" applyFont="1" applyBorder="1" applyAlignment="1">
      <alignment vertical="center"/>
    </xf>
    <xf numFmtId="4" fontId="34" fillId="0" borderId="23" xfId="88" applyNumberFormat="1" applyFont="1" applyBorder="1" applyAlignment="1">
      <alignment vertical="center"/>
    </xf>
    <xf numFmtId="177" fontId="33" fillId="0" borderId="0" xfId="0" applyNumberFormat="1" applyFont="1" applyAlignment="1">
      <alignment horizontal="center" vertical="center"/>
    </xf>
    <xf numFmtId="0" fontId="34" fillId="0" borderId="0" xfId="0" applyFont="1" applyAlignment="1">
      <alignment vertical="center"/>
    </xf>
    <xf numFmtId="0" fontId="29" fillId="0" borderId="0" xfId="71" applyFont="1" applyFill="1" applyBorder="1" applyAlignment="1">
      <alignment horizontal="right" vertical="center"/>
      <protection/>
    </xf>
    <xf numFmtId="0" fontId="33" fillId="0" borderId="24" xfId="0" applyFont="1" applyBorder="1" applyAlignment="1">
      <alignment horizontal="center" vertical="center"/>
    </xf>
    <xf numFmtId="0" fontId="29" fillId="0" borderId="25" xfId="71" applyFont="1" applyFill="1" applyBorder="1" applyAlignment="1">
      <alignment vertical="center"/>
      <protection/>
    </xf>
    <xf numFmtId="0" fontId="33" fillId="0" borderId="25" xfId="0" applyFont="1" applyBorder="1" applyAlignment="1">
      <alignment vertical="center"/>
    </xf>
    <xf numFmtId="4" fontId="33" fillId="0" borderId="26" xfId="0" applyNumberFormat="1" applyFont="1" applyBorder="1" applyAlignment="1">
      <alignment vertical="center"/>
    </xf>
    <xf numFmtId="0" fontId="33" fillId="0" borderId="27" xfId="0" applyFont="1" applyBorder="1" applyAlignment="1">
      <alignment horizontal="center" vertical="center"/>
    </xf>
    <xf numFmtId="0" fontId="29" fillId="0" borderId="0" xfId="71" applyFont="1" applyFill="1" applyBorder="1" applyAlignment="1">
      <alignment vertical="center"/>
      <protection/>
    </xf>
    <xf numFmtId="177" fontId="33" fillId="0" borderId="0" xfId="88" applyNumberFormat="1" applyFont="1" applyBorder="1" applyAlignment="1">
      <alignment vertical="center"/>
    </xf>
    <xf numFmtId="178" fontId="33" fillId="0" borderId="0" xfId="88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4" fontId="33" fillId="0" borderId="28" xfId="0" applyNumberFormat="1" applyFont="1" applyBorder="1" applyAlignment="1">
      <alignment vertical="center"/>
    </xf>
    <xf numFmtId="0" fontId="33" fillId="0" borderId="0" xfId="0" applyFont="1" applyFill="1" applyAlignment="1">
      <alignment vertical="center"/>
    </xf>
    <xf numFmtId="0" fontId="29" fillId="0" borderId="20" xfId="71" applyFont="1" applyBorder="1" applyAlignment="1">
      <alignment vertical="center"/>
      <protection/>
    </xf>
    <xf numFmtId="178" fontId="33" fillId="0" borderId="0" xfId="0" applyNumberFormat="1" applyFont="1" applyBorder="1" applyAlignment="1">
      <alignment horizontal="center" vertical="center"/>
    </xf>
    <xf numFmtId="0" fontId="29" fillId="0" borderId="29" xfId="71" applyFont="1" applyBorder="1" applyAlignment="1">
      <alignment horizontal="right" vertical="center"/>
      <protection/>
    </xf>
    <xf numFmtId="177" fontId="33" fillId="24" borderId="1" xfId="88" applyNumberFormat="1" applyFont="1" applyFill="1" applyBorder="1" applyAlignment="1">
      <alignment vertical="center"/>
    </xf>
    <xf numFmtId="178" fontId="33" fillId="0" borderId="1" xfId="88" applyNumberFormat="1" applyFont="1" applyFill="1" applyBorder="1" applyAlignment="1">
      <alignment vertical="center"/>
    </xf>
    <xf numFmtId="4" fontId="33" fillId="0" borderId="23" xfId="0" applyNumberFormat="1" applyFont="1" applyFill="1" applyBorder="1" applyAlignment="1">
      <alignment vertical="center"/>
    </xf>
    <xf numFmtId="0" fontId="29" fillId="0" borderId="30" xfId="71" applyFont="1" applyBorder="1" applyAlignment="1">
      <alignment horizontal="right" vertical="center"/>
      <protection/>
    </xf>
    <xf numFmtId="0" fontId="29" fillId="0" borderId="31" xfId="71" applyFont="1" applyFill="1" applyBorder="1" applyAlignment="1">
      <alignment horizontal="right" vertical="center"/>
      <protection/>
    </xf>
    <xf numFmtId="177" fontId="29" fillId="0" borderId="0" xfId="0" applyNumberFormat="1" applyFont="1" applyAlignment="1">
      <alignment vertical="center"/>
    </xf>
    <xf numFmtId="177" fontId="33" fillId="0" borderId="0" xfId="0" applyNumberFormat="1" applyFont="1" applyAlignment="1">
      <alignment vertical="center"/>
    </xf>
    <xf numFmtId="178" fontId="33" fillId="0" borderId="0" xfId="0" applyNumberFormat="1" applyFont="1" applyAlignment="1">
      <alignment vertical="center"/>
    </xf>
    <xf numFmtId="0" fontId="33" fillId="0" borderId="0" xfId="0" applyFont="1" applyAlignment="1">
      <alignment horizontal="right" vertical="center"/>
    </xf>
    <xf numFmtId="178" fontId="37" fillId="0" borderId="18" xfId="0" applyNumberFormat="1" applyFont="1" applyBorder="1" applyAlignment="1">
      <alignment vertical="center"/>
    </xf>
    <xf numFmtId="178" fontId="33" fillId="0" borderId="18" xfId="0" applyNumberFormat="1" applyFont="1" applyBorder="1" applyAlignment="1">
      <alignment vertical="center"/>
    </xf>
    <xf numFmtId="0" fontId="38" fillId="0" borderId="0" xfId="0" applyFont="1" applyAlignment="1">
      <alignment vertical="center"/>
    </xf>
    <xf numFmtId="177" fontId="38" fillId="0" borderId="0" xfId="0" applyNumberFormat="1" applyFont="1" applyAlignment="1">
      <alignment vertical="center"/>
    </xf>
    <xf numFmtId="182" fontId="37" fillId="0" borderId="21" xfId="0" applyNumberFormat="1" applyFont="1" applyFill="1" applyBorder="1" applyAlignment="1">
      <alignment vertical="center"/>
    </xf>
    <xf numFmtId="183" fontId="33" fillId="0" borderId="20" xfId="88" applyNumberFormat="1" applyFont="1" applyBorder="1" applyAlignment="1">
      <alignment vertical="center"/>
    </xf>
    <xf numFmtId="0" fontId="34" fillId="0" borderId="30" xfId="71" applyFont="1" applyBorder="1" applyAlignment="1">
      <alignment vertical="center"/>
      <protection/>
    </xf>
    <xf numFmtId="183" fontId="34" fillId="0" borderId="31" xfId="88" applyNumberFormat="1" applyFont="1" applyBorder="1" applyAlignment="1">
      <alignment vertical="center"/>
    </xf>
    <xf numFmtId="182" fontId="35" fillId="0" borderId="32" xfId="0" applyNumberFormat="1" applyFont="1" applyFill="1" applyBorder="1" applyAlignment="1">
      <alignment vertical="center"/>
    </xf>
    <xf numFmtId="183" fontId="29" fillId="0" borderId="0" xfId="0" applyNumberFormat="1" applyFont="1" applyAlignment="1">
      <alignment vertical="center"/>
    </xf>
    <xf numFmtId="178" fontId="29" fillId="0" borderId="0" xfId="0" applyNumberFormat="1" applyFont="1" applyAlignment="1">
      <alignment vertical="center"/>
    </xf>
    <xf numFmtId="180" fontId="33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wrapText="1"/>
    </xf>
    <xf numFmtId="4" fontId="25" fillId="0" borderId="0" xfId="0" applyNumberFormat="1" applyFont="1" applyBorder="1" applyAlignment="1">
      <alignment horizontal="center" wrapText="1"/>
    </xf>
    <xf numFmtId="0" fontId="25" fillId="0" borderId="0" xfId="0" applyFont="1" applyAlignment="1">
      <alignment horizontal="left" wrapText="1"/>
    </xf>
    <xf numFmtId="168" fontId="25" fillId="0" borderId="0" xfId="0" applyNumberFormat="1" applyFont="1" applyBorder="1" applyAlignment="1">
      <alignment horizontal="center" wrapText="1"/>
    </xf>
    <xf numFmtId="0" fontId="29" fillId="0" borderId="29" xfId="71" applyFont="1" applyBorder="1" applyAlignment="1">
      <alignment horizontal="left" vertical="center"/>
      <protection/>
    </xf>
    <xf numFmtId="0" fontId="29" fillId="0" borderId="1" xfId="71" applyFont="1" applyBorder="1" applyAlignment="1">
      <alignment vertical="center"/>
      <protection/>
    </xf>
    <xf numFmtId="0" fontId="33" fillId="0" borderId="1" xfId="0" applyFont="1" applyBorder="1" applyAlignment="1">
      <alignment vertical="center"/>
    </xf>
    <xf numFmtId="4" fontId="33" fillId="0" borderId="23" xfId="0" applyNumberFormat="1" applyFont="1" applyBorder="1" applyAlignment="1">
      <alignment vertical="center"/>
    </xf>
    <xf numFmtId="0" fontId="29" fillId="0" borderId="1" xfId="71" applyFont="1" applyBorder="1" applyAlignment="1">
      <alignment horizontal="center" vertical="center"/>
      <protection/>
    </xf>
    <xf numFmtId="177" fontId="33" fillId="0" borderId="1" xfId="88" applyNumberFormat="1" applyFont="1" applyFill="1" applyBorder="1" applyAlignment="1">
      <alignment vertical="center"/>
    </xf>
    <xf numFmtId="186" fontId="29" fillId="0" borderId="0" xfId="0" applyNumberFormat="1" applyFont="1" applyAlignment="1">
      <alignment vertical="center"/>
    </xf>
    <xf numFmtId="4" fontId="29" fillId="0" borderId="13" xfId="0" applyNumberFormat="1" applyFont="1" applyBorder="1" applyAlignment="1">
      <alignment horizontal="center" wrapText="1"/>
    </xf>
    <xf numFmtId="184" fontId="29" fillId="0" borderId="13" xfId="0" applyNumberFormat="1" applyFont="1" applyBorder="1" applyAlignment="1">
      <alignment horizontal="center" wrapText="1"/>
    </xf>
    <xf numFmtId="168" fontId="29" fillId="0" borderId="13" xfId="0" applyNumberFormat="1" applyFont="1" applyBorder="1" applyAlignment="1">
      <alignment horizontal="center" wrapText="1"/>
    </xf>
    <xf numFmtId="168" fontId="29" fillId="0" borderId="33" xfId="0" applyNumberFormat="1" applyFont="1" applyBorder="1" applyAlignment="1">
      <alignment horizontal="center" wrapText="1"/>
    </xf>
    <xf numFmtId="4" fontId="25" fillId="0" borderId="0" xfId="0" applyNumberFormat="1" applyFont="1" applyAlignment="1">
      <alignment horizontal="center" vertical="center" wrapText="1"/>
    </xf>
    <xf numFmtId="178" fontId="33" fillId="0" borderId="20" xfId="88" applyNumberFormat="1" applyFont="1" applyBorder="1" applyAlignment="1">
      <alignment vertical="center"/>
    </xf>
    <xf numFmtId="178" fontId="33" fillId="0" borderId="20" xfId="88" applyNumberFormat="1" applyFont="1" applyFill="1" applyBorder="1" applyAlignment="1">
      <alignment vertical="center"/>
    </xf>
    <xf numFmtId="190" fontId="34" fillId="0" borderId="0" xfId="0" applyNumberFormat="1" applyFont="1" applyAlignment="1">
      <alignment horizontal="center" vertical="center" wrapText="1"/>
    </xf>
    <xf numFmtId="178" fontId="33" fillId="24" borderId="1" xfId="88" applyNumberFormat="1" applyFont="1" applyFill="1" applyBorder="1" applyAlignment="1">
      <alignment vertical="center"/>
    </xf>
    <xf numFmtId="193" fontId="40" fillId="0" borderId="0" xfId="91" applyNumberFormat="1" applyFont="1" applyBorder="1" applyAlignment="1">
      <alignment horizontal="center" vertical="center"/>
    </xf>
    <xf numFmtId="179" fontId="33" fillId="0" borderId="1" xfId="0" applyNumberFormat="1" applyFont="1" applyBorder="1" applyAlignment="1">
      <alignment horizontal="right" vertical="center"/>
    </xf>
    <xf numFmtId="181" fontId="34" fillId="0" borderId="31" xfId="0" applyNumberFormat="1" applyFont="1" applyBorder="1" applyAlignment="1">
      <alignment horizontal="right" vertical="center"/>
    </xf>
    <xf numFmtId="177" fontId="29" fillId="0" borderId="0" xfId="0" applyNumberFormat="1" applyFont="1" applyBorder="1" applyAlignment="1">
      <alignment vertical="center"/>
    </xf>
    <xf numFmtId="178" fontId="29" fillId="0" borderId="0" xfId="0" applyNumberFormat="1" applyFont="1" applyBorder="1" applyAlignment="1">
      <alignment vertical="center"/>
    </xf>
    <xf numFmtId="0" fontId="33" fillId="0" borderId="1" xfId="0" applyFont="1" applyBorder="1" applyAlignment="1">
      <alignment horizontal="right" vertical="center"/>
    </xf>
    <xf numFmtId="168" fontId="29" fillId="0" borderId="0" xfId="0" applyNumberFormat="1" applyFont="1" applyBorder="1" applyAlignment="1">
      <alignment horizontal="center" wrapText="1"/>
    </xf>
    <xf numFmtId="4" fontId="26" fillId="0" borderId="1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29" fillId="0" borderId="29" xfId="71" applyFont="1" applyBorder="1" applyAlignment="1">
      <alignment horizontal="center" vertical="center"/>
      <protection/>
    </xf>
    <xf numFmtId="177" fontId="33" fillId="24" borderId="29" xfId="88" applyNumberFormat="1" applyFont="1" applyFill="1" applyBorder="1" applyAlignment="1">
      <alignment vertical="center"/>
    </xf>
    <xf numFmtId="177" fontId="29" fillId="0" borderId="20" xfId="0" applyNumberFormat="1" applyFont="1" applyBorder="1" applyAlignment="1">
      <alignment vertical="center"/>
    </xf>
    <xf numFmtId="177" fontId="29" fillId="0" borderId="21" xfId="0" applyNumberFormat="1" applyFont="1" applyBorder="1" applyAlignment="1">
      <alignment vertical="center"/>
    </xf>
    <xf numFmtId="2" fontId="29" fillId="0" borderId="23" xfId="0" applyNumberFormat="1" applyFont="1" applyBorder="1" applyAlignment="1">
      <alignment vertical="center"/>
    </xf>
    <xf numFmtId="177" fontId="38" fillId="0" borderId="25" xfId="0" applyNumberFormat="1" applyFont="1" applyBorder="1" applyAlignment="1">
      <alignment vertical="center"/>
    </xf>
    <xf numFmtId="180" fontId="52" fillId="0" borderId="0" xfId="0" applyNumberFormat="1" applyFont="1" applyAlignment="1">
      <alignment horizontal="center" vertical="center"/>
    </xf>
    <xf numFmtId="178" fontId="52" fillId="0" borderId="0" xfId="0" applyNumberFormat="1" applyFont="1" applyAlignment="1">
      <alignment horizontal="center" vertical="center"/>
    </xf>
    <xf numFmtId="180" fontId="52" fillId="0" borderId="0" xfId="0" applyNumberFormat="1" applyFont="1" applyBorder="1" applyAlignment="1">
      <alignment horizontal="center" vertical="center"/>
    </xf>
    <xf numFmtId="177" fontId="53" fillId="0" borderId="0" xfId="0" applyNumberFormat="1" applyFont="1" applyAlignment="1">
      <alignment vertical="center"/>
    </xf>
    <xf numFmtId="192" fontId="51" fillId="0" borderId="0" xfId="0" applyNumberFormat="1" applyFont="1" applyAlignment="1">
      <alignment vertical="center"/>
    </xf>
    <xf numFmtId="0" fontId="34" fillId="0" borderId="0" xfId="0" applyFont="1" applyBorder="1" applyAlignment="1">
      <alignment horizontal="center" vertical="center" wrapText="1"/>
    </xf>
    <xf numFmtId="4" fontId="29" fillId="0" borderId="1" xfId="0" applyNumberFormat="1" applyFont="1" applyFill="1" applyBorder="1" applyAlignment="1">
      <alignment horizontal="center" vertical="center" wrapText="1"/>
    </xf>
    <xf numFmtId="4" fontId="34" fillId="0" borderId="0" xfId="0" applyNumberFormat="1" applyFont="1" applyAlignment="1">
      <alignment horizontal="center" vertical="center" wrapText="1"/>
    </xf>
    <xf numFmtId="3" fontId="29" fillId="0" borderId="33" xfId="0" applyNumberFormat="1" applyFont="1" applyBorder="1" applyAlignment="1">
      <alignment horizontal="center" wrapText="1"/>
    </xf>
    <xf numFmtId="182" fontId="54" fillId="0" borderId="0" xfId="0" applyNumberFormat="1" applyFont="1" applyAlignment="1">
      <alignment vertical="center"/>
    </xf>
    <xf numFmtId="0" fontId="54" fillId="0" borderId="0" xfId="0" applyFont="1" applyAlignment="1">
      <alignment vertical="center"/>
    </xf>
    <xf numFmtId="198" fontId="29" fillId="0" borderId="0" xfId="0" applyNumberFormat="1" applyFont="1" applyAlignment="1">
      <alignment vertical="center"/>
    </xf>
    <xf numFmtId="4" fontId="25" fillId="0" borderId="1" xfId="0" applyNumberFormat="1" applyFont="1" applyFill="1" applyBorder="1" applyAlignment="1">
      <alignment horizontal="left" vertical="center" wrapText="1"/>
    </xf>
    <xf numFmtId="4" fontId="29" fillId="25" borderId="1" xfId="0" applyNumberFormat="1" applyFont="1" applyFill="1" applyBorder="1" applyAlignment="1">
      <alignment vertical="center"/>
    </xf>
    <xf numFmtId="185" fontId="55" fillId="0" borderId="26" xfId="0" applyNumberFormat="1" applyFont="1" applyBorder="1" applyAlignment="1">
      <alignment vertical="center"/>
    </xf>
    <xf numFmtId="186" fontId="34" fillId="0" borderId="0" xfId="0" applyNumberFormat="1" applyFont="1" applyAlignment="1">
      <alignment horizontal="center" vertical="center"/>
    </xf>
    <xf numFmtId="178" fontId="51" fillId="0" borderId="0" xfId="0" applyNumberFormat="1" applyFont="1" applyAlignment="1">
      <alignment vertical="center"/>
    </xf>
    <xf numFmtId="189" fontId="33" fillId="0" borderId="0" xfId="0" applyNumberFormat="1" applyFont="1" applyAlignment="1">
      <alignment vertical="center"/>
    </xf>
    <xf numFmtId="189" fontId="29" fillId="0" borderId="0" xfId="0" applyNumberFormat="1" applyFont="1" applyAlignment="1">
      <alignment vertical="center"/>
    </xf>
    <xf numFmtId="2" fontId="29" fillId="0" borderId="0" xfId="0" applyNumberFormat="1" applyFont="1" applyAlignment="1">
      <alignment vertical="center"/>
    </xf>
    <xf numFmtId="43" fontId="29" fillId="0" borderId="0" xfId="0" applyNumberFormat="1" applyFont="1" applyAlignment="1">
      <alignment vertical="center"/>
    </xf>
    <xf numFmtId="202" fontId="29" fillId="0" borderId="0" xfId="0" applyNumberFormat="1" applyFont="1" applyAlignment="1">
      <alignment vertical="center"/>
    </xf>
    <xf numFmtId="4" fontId="33" fillId="0" borderId="0" xfId="0" applyNumberFormat="1" applyFont="1" applyAlignment="1">
      <alignment vertical="center"/>
    </xf>
    <xf numFmtId="0" fontId="29" fillId="0" borderId="1" xfId="0" applyFont="1" applyBorder="1" applyAlignment="1">
      <alignment vertical="center"/>
    </xf>
    <xf numFmtId="0" fontId="29" fillId="0" borderId="1" xfId="0" applyFont="1" applyBorder="1" applyAlignment="1">
      <alignment horizontal="center" vertical="center"/>
    </xf>
    <xf numFmtId="190" fontId="29" fillId="0" borderId="0" xfId="0" applyNumberFormat="1" applyFont="1" applyAlignment="1">
      <alignment vertical="center"/>
    </xf>
    <xf numFmtId="188" fontId="29" fillId="0" borderId="0" xfId="0" applyNumberFormat="1" applyFont="1" applyAlignment="1">
      <alignment vertical="center"/>
    </xf>
    <xf numFmtId="4" fontId="33" fillId="0" borderId="1" xfId="0" applyNumberFormat="1" applyFont="1" applyFill="1" applyBorder="1" applyAlignment="1">
      <alignment horizontal="right" vertical="center"/>
    </xf>
    <xf numFmtId="185" fontId="29" fillId="0" borderId="0" xfId="0" applyNumberFormat="1" applyFont="1" applyAlignment="1">
      <alignment vertical="center"/>
    </xf>
    <xf numFmtId="178" fontId="34" fillId="26" borderId="31" xfId="88" applyNumberFormat="1" applyFont="1" applyFill="1" applyBorder="1" applyAlignment="1">
      <alignment vertical="center"/>
    </xf>
    <xf numFmtId="4" fontId="26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208" fontId="25" fillId="0" borderId="0" xfId="0" applyNumberFormat="1" applyFont="1" applyFill="1" applyAlignment="1">
      <alignment horizontal="center"/>
    </xf>
    <xf numFmtId="0" fontId="55" fillId="0" borderId="1" xfId="0" applyFont="1" applyBorder="1" applyAlignment="1">
      <alignment horizontal="right" vertical="center"/>
    </xf>
    <xf numFmtId="190" fontId="33" fillId="26" borderId="1" xfId="0" applyNumberFormat="1" applyFont="1" applyFill="1" applyBorder="1" applyAlignment="1">
      <alignment horizontal="right" vertical="center"/>
    </xf>
    <xf numFmtId="178" fontId="34" fillId="26" borderId="1" xfId="91" applyNumberFormat="1" applyFont="1" applyFill="1" applyBorder="1" applyAlignment="1">
      <alignment vertical="center"/>
    </xf>
    <xf numFmtId="178" fontId="33" fillId="25" borderId="25" xfId="91" applyNumberFormat="1" applyFont="1" applyFill="1" applyBorder="1" applyAlignment="1">
      <alignment vertical="center"/>
    </xf>
    <xf numFmtId="178" fontId="29" fillId="27" borderId="0" xfId="0" applyNumberFormat="1" applyFont="1" applyFill="1" applyAlignment="1">
      <alignment vertical="center"/>
    </xf>
    <xf numFmtId="210" fontId="33" fillId="0" borderId="20" xfId="0" applyNumberFormat="1" applyFont="1" applyBorder="1" applyAlignment="1">
      <alignment horizontal="right" vertical="center"/>
    </xf>
    <xf numFmtId="188" fontId="56" fillId="0" borderId="0" xfId="0" applyNumberFormat="1" applyFont="1" applyAlignment="1">
      <alignment vertical="center"/>
    </xf>
    <xf numFmtId="201" fontId="56" fillId="0" borderId="0" xfId="0" applyNumberFormat="1" applyFont="1" applyAlignment="1">
      <alignment vertical="center"/>
    </xf>
    <xf numFmtId="0" fontId="34" fillId="0" borderId="0" xfId="0" applyFont="1" applyAlignment="1">
      <alignment horizontal="right" vertical="center"/>
    </xf>
    <xf numFmtId="4" fontId="25" fillId="28" borderId="0" xfId="0" applyNumberFormat="1" applyFont="1" applyFill="1" applyAlignment="1">
      <alignment horizontal="center"/>
    </xf>
    <xf numFmtId="0" fontId="44" fillId="0" borderId="1" xfId="103" applyNumberFormat="1" applyFont="1" applyFill="1" applyBorder="1" applyAlignment="1">
      <alignment horizontal="center" vertical="center" wrapText="1"/>
      <protection/>
    </xf>
    <xf numFmtId="0" fontId="44" fillId="26" borderId="1" xfId="75" applyFont="1" applyFill="1" applyBorder="1" applyAlignment="1">
      <alignment horizontal="center" vertical="center" wrapText="1"/>
      <protection/>
    </xf>
    <xf numFmtId="189" fontId="43" fillId="29" borderId="1" xfId="0" applyNumberFormat="1" applyFont="1" applyFill="1" applyBorder="1" applyAlignment="1">
      <alignment horizontal="right" vertical="center"/>
    </xf>
    <xf numFmtId="0" fontId="29" fillId="26" borderId="1" xfId="0" applyFont="1" applyFill="1" applyBorder="1" applyAlignment="1">
      <alignment vertical="center"/>
    </xf>
    <xf numFmtId="178" fontId="33" fillId="24" borderId="20" xfId="91" applyNumberFormat="1" applyFont="1" applyFill="1" applyBorder="1" applyAlignment="1">
      <alignment vertical="center"/>
    </xf>
    <xf numFmtId="178" fontId="33" fillId="24" borderId="1" xfId="91" applyNumberFormat="1" applyFont="1" applyFill="1" applyBorder="1" applyAlignment="1">
      <alignment vertical="center"/>
    </xf>
    <xf numFmtId="178" fontId="33" fillId="24" borderId="29" xfId="91" applyNumberFormat="1" applyFont="1" applyFill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 wrapText="1" indent="11"/>
    </xf>
    <xf numFmtId="0" fontId="25" fillId="0" borderId="0" xfId="0" applyFont="1" applyBorder="1" applyAlignment="1">
      <alignment horizontal="left" wrapText="1" indent="5"/>
    </xf>
    <xf numFmtId="3" fontId="25" fillId="0" borderId="0" xfId="0" applyNumberFormat="1" applyFont="1" applyAlignment="1">
      <alignment horizontal="justify" vertical="center" wrapText="1"/>
    </xf>
    <xf numFmtId="0" fontId="26" fillId="0" borderId="0" xfId="0" applyFont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wrapText="1" indent="3"/>
    </xf>
    <xf numFmtId="0" fontId="25" fillId="0" borderId="0" xfId="0" applyFont="1" applyBorder="1" applyAlignment="1">
      <alignment horizontal="justify" wrapText="1"/>
    </xf>
    <xf numFmtId="0" fontId="25" fillId="0" borderId="0" xfId="0" applyFont="1" applyBorder="1" applyAlignment="1">
      <alignment horizontal="left" vertical="center" wrapText="1"/>
    </xf>
    <xf numFmtId="0" fontId="25" fillId="0" borderId="13" xfId="0" applyFont="1" applyBorder="1" applyAlignment="1">
      <alignment wrapText="1"/>
    </xf>
    <xf numFmtId="49" fontId="29" fillId="0" borderId="1" xfId="0" applyNumberFormat="1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justify" wrapText="1"/>
    </xf>
    <xf numFmtId="0" fontId="29" fillId="0" borderId="1" xfId="0" applyFont="1" applyFill="1" applyBorder="1" applyAlignment="1">
      <alignment horizontal="center" vertical="center" wrapText="1"/>
    </xf>
    <xf numFmtId="0" fontId="33" fillId="0" borderId="44" xfId="0" applyFont="1" applyBorder="1" applyAlignment="1">
      <alignment horizontal="left" wrapText="1"/>
    </xf>
  </cellXfs>
  <cellStyles count="106">
    <cellStyle name="Normal" xfId="0"/>
    <cellStyle name="RowLevel_0" xfId="1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50%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75%" xfId="39"/>
    <cellStyle name="Comma [0]_Avtodet1" xfId="40"/>
    <cellStyle name="Comma_Avtodet1" xfId="41"/>
    <cellStyle name="Currency [0]_Avtodet1" xfId="42"/>
    <cellStyle name="Currency_Avtodet1" xfId="43"/>
    <cellStyle name="Normal_ASUS" xfId="44"/>
    <cellStyle name="normбlnм_laroux" xfId="45"/>
    <cellStyle name="normбlnн_laroux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Защитный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Обычный 2 2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Обычный 7" xfId="76"/>
    <cellStyle name="Followed Hyperlink" xfId="77"/>
    <cellStyle name="Плохой" xfId="78"/>
    <cellStyle name="Поле ввода" xfId="79"/>
    <cellStyle name="Пояснение" xfId="80"/>
    <cellStyle name="Примечание" xfId="81"/>
    <cellStyle name="Percent" xfId="82"/>
    <cellStyle name="Связанная ячейка" xfId="83"/>
    <cellStyle name="Стиль 1" xfId="84"/>
    <cellStyle name="Текст предупреждения" xfId="85"/>
    <cellStyle name="Тысячи [0]_PR_KOMPL" xfId="86"/>
    <cellStyle name="Тысячи_мес" xfId="87"/>
    <cellStyle name="Comma" xfId="88"/>
    <cellStyle name="Comma [0]" xfId="89"/>
    <cellStyle name="Финансовый 2" xfId="90"/>
    <cellStyle name="Финансовый 3" xfId="91"/>
    <cellStyle name="Хороший" xfId="92"/>
    <cellStyle name="㼿" xfId="93"/>
    <cellStyle name="㼿?" xfId="94"/>
    <cellStyle name="㼿㼿" xfId="95"/>
    <cellStyle name="㼿㼿 2" xfId="96"/>
    <cellStyle name="㼿㼿 3" xfId="97"/>
    <cellStyle name="㼿㼿?" xfId="98"/>
    <cellStyle name="㼿㼿? 2" xfId="99"/>
    <cellStyle name="㼿㼿? 3" xfId="100"/>
    <cellStyle name="㼿㼿㼿" xfId="101"/>
    <cellStyle name="㼿㼿㼿 2" xfId="102"/>
    <cellStyle name="㼿㼿㼿 3" xfId="103"/>
    <cellStyle name="㼿㼿㼿?" xfId="104"/>
    <cellStyle name="㼿㼿㼿? 2" xfId="105"/>
    <cellStyle name="㼿㼿㼿? 3" xfId="106"/>
    <cellStyle name="㼿㼿㼿? 4" xfId="107"/>
    <cellStyle name="㼿㼿㼿㼿" xfId="108"/>
    <cellStyle name="㼿㼿㼿㼿?" xfId="109"/>
    <cellStyle name="㼿㼿㼿㼿㼿" xfId="110"/>
    <cellStyle name="㼿㼿㼿㼿㼿?" xfId="111"/>
    <cellStyle name="㼿㼿㼿㼿㼿㼿" xfId="112"/>
    <cellStyle name="㼿㼿㼿㼿㼿㼿?" xfId="113"/>
    <cellStyle name="㼿㼿㼿㼿㼿㼿㼿" xfId="114"/>
    <cellStyle name="㼿㼿㼿㼿㼿㼿㼿㼿" xfId="115"/>
    <cellStyle name="㼿㼿㼿㼿㼿㼿㼿㼿㼿" xfId="116"/>
    <cellStyle name="㼿㼿㼿㼿㼿㼿㼿㼿㼿㼿" xfId="117"/>
    <cellStyle name="㼿㼿㼿㼿㼿㼿㼿㼿㼿㼿㼿㼿㼿㼿㼿㼿㼿㼿㼿㼿㼿㼿㼿㼿㼿㼿㼿㼿㼿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93;&#1086;&#1076;&#1103;&#1097;&#1080;&#1077;\20161010_EKATSBKO_PEKELSK1_092016_gtp_1st_stage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93;&#1086;&#1076;&#1103;&#1097;&#1080;&#1077;\&#1057;&#1083;&#1091;&#1078;&#1077;&#1073;&#1082;&#1072;_&#1057;&#1055;&#1080;&#1054;_&#1089;&#1077;&#1085;&#1090;&#1103;&#1073;&#1088;&#1100;%20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ПО"/>
      <sheetName val="сентябрь 20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zoomScale="80" zoomScaleNormal="80" zoomScalePageLayoutView="0" workbookViewId="0" topLeftCell="A1">
      <selection activeCell="B32" sqref="B32"/>
    </sheetView>
  </sheetViews>
  <sheetFormatPr defaultColWidth="9.00390625" defaultRowHeight="12.75"/>
  <cols>
    <col min="1" max="1" width="9.375" style="2" customWidth="1"/>
    <col min="2" max="2" width="44.375" style="2" customWidth="1"/>
    <col min="3" max="4" width="17.125" style="3" customWidth="1"/>
    <col min="5" max="8" width="17.875" style="3" customWidth="1"/>
    <col min="9" max="9" width="12.00390625" style="2" customWidth="1"/>
    <col min="10" max="12" width="12.375" style="2" customWidth="1"/>
    <col min="13" max="13" width="14.75390625" style="2" customWidth="1"/>
    <col min="14" max="14" width="14.625" style="2" customWidth="1"/>
    <col min="15" max="15" width="9.125" style="2" customWidth="1"/>
    <col min="16" max="20" width="14.25390625" style="2" customWidth="1"/>
    <col min="21" max="16384" width="9.125" style="2" customWidth="1"/>
  </cols>
  <sheetData>
    <row r="1" spans="10:20" ht="27.75" customHeight="1">
      <c r="J1" s="4"/>
      <c r="K1" s="4"/>
      <c r="L1" s="4"/>
      <c r="M1" s="4"/>
      <c r="N1" s="4"/>
      <c r="P1" s="4"/>
      <c r="Q1" s="4"/>
      <c r="R1" s="4"/>
      <c r="S1" s="4"/>
      <c r="T1" s="4"/>
    </row>
    <row r="2" spans="1:16" ht="18.75">
      <c r="A2" s="5" t="s">
        <v>17</v>
      </c>
      <c r="B2" s="5"/>
      <c r="C2" s="5"/>
      <c r="E2" s="9"/>
      <c r="F2" s="4"/>
      <c r="G2" s="4"/>
      <c r="H2" s="4"/>
      <c r="I2" s="4"/>
      <c r="J2" s="4"/>
      <c r="L2" s="4"/>
      <c r="M2" s="4"/>
      <c r="N2" s="4"/>
      <c r="O2" s="4"/>
      <c r="P2" s="4"/>
    </row>
    <row r="3" spans="1:17" ht="15.75">
      <c r="A3" s="6"/>
      <c r="B3" s="7" t="s">
        <v>8</v>
      </c>
      <c r="C3" s="8" t="s">
        <v>0</v>
      </c>
      <c r="D3" s="106">
        <f>ROUND(Одноставка!F10,2)</f>
        <v>1651.68</v>
      </c>
      <c r="E3" s="10">
        <f>Одноставка!F10</f>
        <v>1651.6832116684468</v>
      </c>
      <c r="F3" s="9" t="b">
        <f>ROUND(E3,2)=D3</f>
        <v>1</v>
      </c>
      <c r="G3" s="4"/>
      <c r="H3" s="4"/>
      <c r="I3" s="4"/>
      <c r="J3" s="4"/>
      <c r="K3" s="4"/>
      <c r="M3" s="4"/>
      <c r="N3" s="4"/>
      <c r="O3" s="4"/>
      <c r="P3" s="4"/>
      <c r="Q3" s="4"/>
    </row>
    <row r="4" spans="1:17" ht="33.75" customHeight="1">
      <c r="A4" s="5" t="s">
        <v>18</v>
      </c>
      <c r="B4" s="5"/>
      <c r="C4" s="5"/>
      <c r="D4" s="10"/>
      <c r="E4" s="10"/>
      <c r="F4" s="9"/>
      <c r="G4" s="4"/>
      <c r="H4" s="4"/>
      <c r="I4" s="4"/>
      <c r="J4" s="4"/>
      <c r="K4" s="4"/>
      <c r="M4" s="4"/>
      <c r="N4" s="4"/>
      <c r="O4" s="4"/>
      <c r="P4" s="4"/>
      <c r="Q4" s="4"/>
    </row>
    <row r="5" spans="1:17" ht="32.25" customHeight="1">
      <c r="A5" s="6"/>
      <c r="B5" s="7" t="s">
        <v>9</v>
      </c>
      <c r="C5" s="7"/>
      <c r="D5" s="126"/>
      <c r="E5" s="10"/>
      <c r="F5" s="9"/>
      <c r="G5" s="4"/>
      <c r="H5" s="4"/>
      <c r="I5" s="4"/>
      <c r="J5" s="4"/>
      <c r="K5" s="4"/>
      <c r="M5" s="4"/>
      <c r="N5" s="4"/>
      <c r="O5" s="4"/>
      <c r="P5" s="4"/>
      <c r="Q5" s="4"/>
    </row>
    <row r="6" spans="1:17" ht="15.75">
      <c r="A6" s="6"/>
      <c r="B6" s="8" t="s">
        <v>2</v>
      </c>
      <c r="C6" s="8" t="s">
        <v>0</v>
      </c>
      <c r="D6" s="157">
        <v>923.84</v>
      </c>
      <c r="E6" s="10" t="s">
        <v>118</v>
      </c>
      <c r="F6" s="9" t="b">
        <f>ROUND(E6,2)=D6</f>
        <v>1</v>
      </c>
      <c r="G6" s="4"/>
      <c r="H6" s="4"/>
      <c r="I6" s="4"/>
      <c r="J6" s="4"/>
      <c r="K6" s="4"/>
      <c r="M6" s="4"/>
      <c r="N6" s="4"/>
      <c r="O6" s="4"/>
      <c r="P6" s="4"/>
      <c r="Q6" s="4"/>
    </row>
    <row r="7" spans="1:17" ht="15.75">
      <c r="A7" s="6"/>
      <c r="B7" s="8" t="s">
        <v>3</v>
      </c>
      <c r="C7" s="8" t="s">
        <v>0</v>
      </c>
      <c r="D7" s="157">
        <v>1789.7</v>
      </c>
      <c r="E7" s="10" t="s">
        <v>113</v>
      </c>
      <c r="F7" s="9" t="b">
        <f>ROUND(E7,2)=D7</f>
        <v>1</v>
      </c>
      <c r="G7" s="4"/>
      <c r="H7" s="4"/>
      <c r="I7" s="4"/>
      <c r="J7" s="4"/>
      <c r="K7" s="4"/>
      <c r="M7" s="4"/>
      <c r="N7" s="4"/>
      <c r="O7" s="4"/>
      <c r="P7" s="4"/>
      <c r="Q7" s="4"/>
    </row>
    <row r="8" spans="1:17" ht="15.75">
      <c r="A8" s="6"/>
      <c r="B8" s="8" t="s">
        <v>4</v>
      </c>
      <c r="C8" s="8" t="s">
        <v>0</v>
      </c>
      <c r="D8" s="157">
        <v>3131.23</v>
      </c>
      <c r="E8" s="10" t="s">
        <v>114</v>
      </c>
      <c r="F8" s="9" t="b">
        <f>ROUND(E8,2)=D8</f>
        <v>1</v>
      </c>
      <c r="G8" s="4"/>
      <c r="H8" s="4"/>
      <c r="I8" s="4"/>
      <c r="J8" s="4"/>
      <c r="K8" s="4"/>
      <c r="M8" s="4"/>
      <c r="N8" s="4"/>
      <c r="O8" s="4"/>
      <c r="P8" s="4"/>
      <c r="Q8" s="4"/>
    </row>
    <row r="9" spans="1:20" ht="15.75">
      <c r="A9" s="6"/>
      <c r="B9" s="8" t="s">
        <v>5</v>
      </c>
      <c r="C9" s="8" t="s">
        <v>0</v>
      </c>
      <c r="D9" s="157">
        <v>2472.22</v>
      </c>
      <c r="E9" s="10" t="s">
        <v>115</v>
      </c>
      <c r="F9" s="9" t="b">
        <f>ROUND(E9,2)=D9</f>
        <v>1</v>
      </c>
      <c r="G9" s="4"/>
      <c r="H9" s="4"/>
      <c r="J9" s="4"/>
      <c r="K9" s="4"/>
      <c r="L9" s="4"/>
      <c r="M9" s="4"/>
      <c r="N9" s="4"/>
      <c r="P9" s="4"/>
      <c r="Q9" s="4"/>
      <c r="R9" s="4"/>
      <c r="S9" s="4"/>
      <c r="T9" s="4"/>
    </row>
    <row r="10" spans="4:17" ht="13.5" customHeight="1">
      <c r="D10" s="144"/>
      <c r="E10" s="10"/>
      <c r="F10" s="9"/>
      <c r="G10" s="4"/>
      <c r="H10" s="4"/>
      <c r="I10" s="4"/>
      <c r="J10" s="4"/>
      <c r="K10" s="4"/>
      <c r="M10" s="4"/>
      <c r="N10" s="4"/>
      <c r="O10" s="4"/>
      <c r="P10" s="4"/>
      <c r="Q10" s="4"/>
    </row>
    <row r="11" spans="1:17" ht="18.75">
      <c r="A11" s="5" t="s">
        <v>19</v>
      </c>
      <c r="B11" s="5"/>
      <c r="C11" s="5"/>
      <c r="D11" s="144"/>
      <c r="E11" s="10"/>
      <c r="F11" s="9"/>
      <c r="G11" s="4"/>
      <c r="H11" s="4"/>
      <c r="I11" s="4"/>
      <c r="J11" s="4"/>
      <c r="K11" s="4"/>
      <c r="M11" s="4"/>
      <c r="N11" s="4"/>
      <c r="O11" s="4"/>
      <c r="P11" s="4"/>
      <c r="Q11" s="4"/>
    </row>
    <row r="12" spans="1:17" ht="15.75">
      <c r="A12" s="6"/>
      <c r="B12" s="7" t="s">
        <v>8</v>
      </c>
      <c r="C12" s="8" t="s">
        <v>0</v>
      </c>
      <c r="D12" s="158">
        <v>1124.71</v>
      </c>
      <c r="E12" s="10" t="s">
        <v>116</v>
      </c>
      <c r="F12" s="9" t="b">
        <f>ROUND(E12,2)=D12</f>
        <v>1</v>
      </c>
      <c r="G12" s="4"/>
      <c r="H12" s="4"/>
      <c r="I12" s="4"/>
      <c r="J12" s="4"/>
      <c r="K12" s="4"/>
      <c r="M12" s="4"/>
      <c r="N12" s="4"/>
      <c r="O12" s="4"/>
      <c r="P12" s="4"/>
      <c r="Q12" s="4"/>
    </row>
    <row r="13" spans="4:17" ht="15.75">
      <c r="D13" s="144"/>
      <c r="E13" s="10"/>
      <c r="F13" s="9"/>
      <c r="G13" s="4"/>
      <c r="H13" s="4"/>
      <c r="I13" s="4"/>
      <c r="J13" s="4"/>
      <c r="K13" s="4"/>
      <c r="M13" s="4"/>
      <c r="N13" s="4"/>
      <c r="O13" s="4"/>
      <c r="P13" s="4"/>
      <c r="Q13" s="4"/>
    </row>
    <row r="14" spans="1:17" ht="18.75">
      <c r="A14" s="5" t="s">
        <v>20</v>
      </c>
      <c r="B14" s="5"/>
      <c r="C14" s="5"/>
      <c r="D14" s="144"/>
      <c r="E14" s="10"/>
      <c r="F14" s="9"/>
      <c r="G14" s="4"/>
      <c r="H14" s="4"/>
      <c r="I14" s="4"/>
      <c r="J14" s="4"/>
      <c r="K14" s="4"/>
      <c r="M14" s="4"/>
      <c r="N14" s="4"/>
      <c r="O14" s="4"/>
      <c r="P14" s="4"/>
      <c r="Q14" s="4"/>
    </row>
    <row r="15" spans="1:17" ht="15.75">
      <c r="A15" s="6"/>
      <c r="B15" s="7" t="s">
        <v>8</v>
      </c>
      <c r="C15" s="8" t="s">
        <v>1</v>
      </c>
      <c r="D15" s="158">
        <v>380288.24</v>
      </c>
      <c r="E15" s="10" t="s">
        <v>117</v>
      </c>
      <c r="F15" s="9" t="b">
        <f>ROUND(E15,2)=D15</f>
        <v>1</v>
      </c>
      <c r="G15" s="4"/>
      <c r="H15" s="4"/>
      <c r="I15" s="4"/>
      <c r="J15" s="4"/>
      <c r="K15" s="4"/>
      <c r="M15" s="4"/>
      <c r="N15" s="4"/>
      <c r="O15" s="4"/>
      <c r="P15" s="4"/>
      <c r="Q15" s="4"/>
    </row>
    <row r="16" spans="4:20" ht="15.75">
      <c r="D16" s="144"/>
      <c r="E16" s="10"/>
      <c r="F16" s="9"/>
      <c r="H16" s="4"/>
      <c r="J16" s="4"/>
      <c r="K16" s="4"/>
      <c r="L16" s="4"/>
      <c r="M16" s="4"/>
      <c r="N16" s="4"/>
      <c r="P16" s="4"/>
      <c r="Q16" s="4"/>
      <c r="R16" s="4"/>
      <c r="S16" s="4"/>
      <c r="T16" s="4"/>
    </row>
    <row r="17" spans="1:8" ht="18.75">
      <c r="A17" s="5" t="s">
        <v>21</v>
      </c>
      <c r="B17" s="5"/>
      <c r="C17" s="5"/>
      <c r="D17" s="144"/>
      <c r="E17" s="10"/>
      <c r="F17" s="9"/>
      <c r="H17" s="4"/>
    </row>
    <row r="18" spans="1:8" ht="15.75">
      <c r="A18" s="6"/>
      <c r="B18" s="7" t="s">
        <v>8</v>
      </c>
      <c r="C18" s="8" t="s">
        <v>0</v>
      </c>
      <c r="D18" s="106">
        <f>D3</f>
        <v>1651.68</v>
      </c>
      <c r="E18" s="10">
        <f>E3</f>
        <v>1651.6832116684468</v>
      </c>
      <c r="F18" s="9" t="b">
        <f>ROUND(E18,2)=D18</f>
        <v>1</v>
      </c>
      <c r="H18" s="4"/>
    </row>
    <row r="19" spans="4:5" ht="15.75">
      <c r="D19" s="10"/>
      <c r="E19" s="10"/>
    </row>
    <row r="20" spans="1:5" ht="18.75">
      <c r="A20" s="5" t="s">
        <v>107</v>
      </c>
      <c r="B20" s="5"/>
      <c r="C20" s="5"/>
      <c r="D20" s="10"/>
      <c r="E20" s="10"/>
    </row>
    <row r="21" spans="1:6" ht="15.75">
      <c r="A21" s="6"/>
      <c r="B21" s="7" t="s">
        <v>8</v>
      </c>
      <c r="C21" s="8" t="s">
        <v>0</v>
      </c>
      <c r="D21" s="106"/>
      <c r="E21" s="156">
        <v>1613.96</v>
      </c>
      <c r="F21" s="146" t="e">
        <f>E21-D21-#REF!</f>
        <v>#REF!</v>
      </c>
    </row>
    <row r="23" ht="35.25" customHeight="1">
      <c r="D23" s="145" t="s">
        <v>108</v>
      </c>
    </row>
  </sheetData>
  <sheetProtection/>
  <printOptions/>
  <pageMargins left="0.15748031496062992" right="0.15748031496062992" top="0.1968503937007874" bottom="0.6299212598425197" header="0.1968503937007874" footer="0.5118110236220472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zoomScale="80" zoomScaleNormal="80" zoomScalePageLayoutView="0" workbookViewId="0" topLeftCell="A1">
      <selection activeCell="C46" sqref="C46"/>
    </sheetView>
  </sheetViews>
  <sheetFormatPr defaultColWidth="9.00390625" defaultRowHeight="12.75"/>
  <cols>
    <col min="1" max="1" width="9.125" style="20" customWidth="1"/>
    <col min="2" max="2" width="22.25390625" style="20" customWidth="1"/>
    <col min="3" max="3" width="20.625" style="20" customWidth="1"/>
    <col min="4" max="4" width="21.125" style="20" customWidth="1"/>
    <col min="5" max="5" width="23.375" style="20" customWidth="1"/>
    <col min="6" max="6" width="13.75390625" style="20" customWidth="1"/>
    <col min="7" max="7" width="13.875" style="20" bestFit="1" customWidth="1"/>
    <col min="8" max="8" width="20.875" style="20" customWidth="1"/>
    <col min="9" max="9" width="13.75390625" style="20" customWidth="1"/>
    <col min="10" max="10" width="13.125" style="20" customWidth="1"/>
    <col min="11" max="11" width="23.00390625" style="20" customWidth="1"/>
    <col min="12" max="12" width="11.375" style="20" bestFit="1" customWidth="1"/>
    <col min="13" max="13" width="18.625" style="20" customWidth="1"/>
    <col min="14" max="16384" width="9.125" style="20" customWidth="1"/>
  </cols>
  <sheetData>
    <row r="1" spans="1:7" ht="15.75" thickBot="1">
      <c r="A1" s="27">
        <v>42614</v>
      </c>
      <c r="B1" s="28"/>
      <c r="C1" s="29"/>
      <c r="D1" s="29"/>
      <c r="E1" s="29"/>
      <c r="F1" s="29"/>
      <c r="G1" s="29"/>
    </row>
    <row r="2" spans="1:7" ht="15">
      <c r="A2" s="29"/>
      <c r="B2" s="30"/>
      <c r="C2" s="29"/>
      <c r="D2" s="29"/>
      <c r="E2" s="29"/>
      <c r="F2" s="29"/>
      <c r="G2" s="31"/>
    </row>
    <row r="3" spans="1:7" ht="21.75" customHeight="1" thickBot="1">
      <c r="A3" s="172" t="s">
        <v>46</v>
      </c>
      <c r="B3" s="172"/>
      <c r="C3" s="172"/>
      <c r="D3" s="172"/>
      <c r="E3" s="172"/>
      <c r="F3" s="172"/>
      <c r="G3" s="31"/>
    </row>
    <row r="4" spans="1:7" ht="22.5" customHeight="1" thickBot="1">
      <c r="A4" s="26" t="s">
        <v>25</v>
      </c>
      <c r="B4" s="21" t="s">
        <v>40</v>
      </c>
      <c r="C4" s="22" t="s">
        <v>26</v>
      </c>
      <c r="D4" s="22" t="s">
        <v>27</v>
      </c>
      <c r="E4" s="23" t="s">
        <v>38</v>
      </c>
      <c r="F4" s="24" t="s">
        <v>28</v>
      </c>
      <c r="G4" s="31"/>
    </row>
    <row r="5" spans="1:9" ht="15">
      <c r="A5" s="32" t="s">
        <v>29</v>
      </c>
      <c r="B5" s="33" t="s">
        <v>29</v>
      </c>
      <c r="C5" s="96">
        <f>C6+C7</f>
        <v>429086.436</v>
      </c>
      <c r="D5" s="95">
        <f>D6+D7</f>
        <v>736.831</v>
      </c>
      <c r="E5" s="34"/>
      <c r="F5" s="35"/>
      <c r="G5" s="25"/>
      <c r="H5" s="173" t="s">
        <v>42</v>
      </c>
      <c r="I5" s="173"/>
    </row>
    <row r="6" spans="1:9" ht="15">
      <c r="A6" s="37"/>
      <c r="B6" s="38" t="s">
        <v>30</v>
      </c>
      <c r="C6" s="149">
        <v>425897.103</v>
      </c>
      <c r="D6" s="149">
        <v>734.028</v>
      </c>
      <c r="E6" s="39"/>
      <c r="F6" s="40"/>
      <c r="G6" s="129" t="b">
        <v>1</v>
      </c>
      <c r="H6" s="36"/>
      <c r="I6" s="42"/>
    </row>
    <row r="7" spans="1:12" ht="15">
      <c r="A7" s="37"/>
      <c r="B7" s="38" t="s">
        <v>31</v>
      </c>
      <c r="C7" s="149">
        <f>429.732+2700.673+58.928</f>
        <v>3189.3329999999996</v>
      </c>
      <c r="D7" s="149">
        <f>0.66+2.063+0.08</f>
        <v>2.8030000000000004</v>
      </c>
      <c r="E7" s="39"/>
      <c r="F7" s="40"/>
      <c r="G7" s="41"/>
      <c r="H7" s="43" t="s">
        <v>23</v>
      </c>
      <c r="I7" s="141">
        <f>'Цены ОРЭМ'!D15</f>
        <v>380288.24</v>
      </c>
      <c r="J7" s="20" t="b">
        <f>I7='Цены ОРЭМ'!D15</f>
        <v>1</v>
      </c>
      <c r="K7" s="171" t="s">
        <v>105</v>
      </c>
      <c r="L7" s="171"/>
    </row>
    <row r="8" spans="1:12" ht="15.75" thickBot="1">
      <c r="A8" s="44" t="s">
        <v>32</v>
      </c>
      <c r="B8" s="45" t="s">
        <v>33</v>
      </c>
      <c r="C8" s="150">
        <v>157470</v>
      </c>
      <c r="D8" s="150">
        <v>314.94</v>
      </c>
      <c r="E8" s="46"/>
      <c r="F8" s="47"/>
      <c r="G8" s="114">
        <f>C8/D8*12</f>
        <v>6000</v>
      </c>
      <c r="H8" s="43" t="s">
        <v>24</v>
      </c>
      <c r="I8" s="141">
        <f>'Цены ОРЭМ'!D12</f>
        <v>1124.71</v>
      </c>
      <c r="J8" s="20" t="b">
        <f>I8='Цены ОРЭМ'!D12</f>
        <v>1</v>
      </c>
      <c r="K8" s="127">
        <v>157472.19999999998</v>
      </c>
      <c r="L8" s="127">
        <v>314.9444</v>
      </c>
    </row>
    <row r="9" spans="1:8" ht="8.25" customHeight="1" thickBot="1">
      <c r="A9" s="48"/>
      <c r="B9" s="49"/>
      <c r="C9" s="50"/>
      <c r="D9" s="51"/>
      <c r="E9" s="52"/>
      <c r="F9" s="53"/>
      <c r="G9" s="115"/>
      <c r="H9" s="54"/>
    </row>
    <row r="10" spans="1:10" ht="15">
      <c r="A10" s="178" t="s">
        <v>34</v>
      </c>
      <c r="B10" s="55" t="s">
        <v>41</v>
      </c>
      <c r="C10" s="161">
        <f>101115.223999995+C11</f>
        <v>144723.7365200001</v>
      </c>
      <c r="D10" s="72">
        <f>C10*E10</f>
        <v>200.5466491380394</v>
      </c>
      <c r="E10" s="152">
        <f>IF(C6+C7-(SUM(C13:C23)+C8)&lt;=0,0,(MAX(D6+D7-(SUM(D13:D23)+D8),0))/(C6+C7-(SUM(C13:C23)+C8)))</f>
        <v>0.0013857205041850537</v>
      </c>
      <c r="F10" s="71">
        <f>I8+I7*E10</f>
        <v>1651.6832116684468</v>
      </c>
      <c r="G10" s="116">
        <f>C10/D10*12</f>
        <v>8659.754953295747</v>
      </c>
      <c r="H10" s="124"/>
      <c r="I10" s="123"/>
      <c r="J10" s="63">
        <v>43467.19252000509</v>
      </c>
    </row>
    <row r="11" spans="1:12" s="42" customFormat="1" ht="12.75">
      <c r="A11" s="176"/>
      <c r="B11" s="73" t="s">
        <v>47</v>
      </c>
      <c r="C11" s="143">
        <v>43608.512520005104</v>
      </c>
      <c r="D11" s="74"/>
      <c r="E11" s="101"/>
      <c r="F11" s="75"/>
      <c r="G11" s="107"/>
      <c r="J11" s="63"/>
      <c r="K11" s="137"/>
      <c r="L11" s="137" t="s">
        <v>26</v>
      </c>
    </row>
    <row r="12" spans="1:12" ht="15">
      <c r="A12" s="174" t="s">
        <v>35</v>
      </c>
      <c r="B12" s="83" t="s">
        <v>86</v>
      </c>
      <c r="C12" s="59"/>
      <c r="D12" s="59"/>
      <c r="E12" s="100"/>
      <c r="F12" s="60"/>
      <c r="G12" s="107"/>
      <c r="J12" s="63"/>
      <c r="K12" s="138" t="s">
        <v>111</v>
      </c>
      <c r="L12" s="147">
        <v>0.897</v>
      </c>
    </row>
    <row r="13" spans="1:12" ht="15">
      <c r="A13" s="175"/>
      <c r="B13" s="57" t="s">
        <v>2</v>
      </c>
      <c r="C13" s="162">
        <v>2.069</v>
      </c>
      <c r="D13" s="59">
        <f>C13*E13</f>
        <v>0</v>
      </c>
      <c r="E13" s="100">
        <v>0</v>
      </c>
      <c r="F13" s="60"/>
      <c r="G13" s="107"/>
      <c r="J13" s="63" t="b">
        <v>1</v>
      </c>
      <c r="K13" s="137" t="s">
        <v>112</v>
      </c>
      <c r="L13" s="160">
        <v>2.999</v>
      </c>
    </row>
    <row r="14" spans="1:12" ht="15">
      <c r="A14" s="175"/>
      <c r="B14" s="61" t="s">
        <v>3</v>
      </c>
      <c r="C14" s="162">
        <v>4.309</v>
      </c>
      <c r="D14" s="59">
        <f>C14*E14</f>
        <v>0.00672748274099</v>
      </c>
      <c r="E14" s="159">
        <v>0.00156126311</v>
      </c>
      <c r="F14" s="60"/>
      <c r="G14" s="116">
        <f>C14/D14*12</f>
        <v>7686.084378180178</v>
      </c>
      <c r="J14" s="63" t="b">
        <v>1</v>
      </c>
      <c r="L14" s="20">
        <f>SUM(L12:L13)</f>
        <v>3.896</v>
      </c>
    </row>
    <row r="15" spans="1:13" ht="15">
      <c r="A15" s="175"/>
      <c r="B15" s="61" t="s">
        <v>4</v>
      </c>
      <c r="C15" s="163">
        <v>3.6630000000000003</v>
      </c>
      <c r="D15" s="59">
        <f>C15*E15</f>
        <v>0.018951482074140002</v>
      </c>
      <c r="E15" s="159">
        <v>0.00517375978</v>
      </c>
      <c r="F15" s="60"/>
      <c r="G15" s="116">
        <f>C15/D15*12</f>
        <v>2319.396437072306</v>
      </c>
      <c r="H15" s="139"/>
      <c r="J15" s="63" t="b">
        <v>1</v>
      </c>
      <c r="K15" s="77"/>
      <c r="M15" s="76"/>
    </row>
    <row r="16" spans="1:10" ht="15">
      <c r="A16" s="175"/>
      <c r="B16" s="83" t="s">
        <v>87</v>
      </c>
      <c r="C16" s="59"/>
      <c r="D16" s="59"/>
      <c r="E16" s="148"/>
      <c r="F16" s="60"/>
      <c r="G16" s="116"/>
      <c r="J16" s="63"/>
    </row>
    <row r="17" spans="1:10" ht="15">
      <c r="A17" s="175"/>
      <c r="B17" s="57" t="s">
        <v>2</v>
      </c>
      <c r="C17" s="162">
        <v>4096.963999999994</v>
      </c>
      <c r="D17" s="59">
        <f>C17*E17</f>
        <v>0</v>
      </c>
      <c r="E17" s="148"/>
      <c r="F17" s="60"/>
      <c r="G17" s="116"/>
      <c r="J17" s="63" t="b">
        <v>1</v>
      </c>
    </row>
    <row r="18" spans="1:10" ht="15">
      <c r="A18" s="176"/>
      <c r="B18" s="62" t="s">
        <v>5</v>
      </c>
      <c r="C18" s="162">
        <v>11385.50900000005</v>
      </c>
      <c r="D18" s="59">
        <f>C18*E18</f>
        <v>38.70114958032158</v>
      </c>
      <c r="E18" s="159">
        <v>0.00339915849</v>
      </c>
      <c r="F18" s="60"/>
      <c r="G18" s="116">
        <f>C18/D18*12</f>
        <v>3530.285520755462</v>
      </c>
      <c r="H18" s="77"/>
      <c r="J18" s="63" t="b">
        <v>1</v>
      </c>
    </row>
    <row r="19" spans="1:10" ht="15">
      <c r="A19" s="177" t="s">
        <v>39</v>
      </c>
      <c r="B19" s="84" t="s">
        <v>22</v>
      </c>
      <c r="C19" s="59"/>
      <c r="D19" s="88"/>
      <c r="E19" s="104"/>
      <c r="F19" s="86"/>
      <c r="G19" s="116"/>
      <c r="I19" s="56"/>
      <c r="J19" s="63"/>
    </row>
    <row r="20" spans="1:10" ht="15">
      <c r="A20" s="177"/>
      <c r="B20" s="87" t="s">
        <v>88</v>
      </c>
      <c r="C20" s="162">
        <v>100297.39699999992</v>
      </c>
      <c r="D20" s="162">
        <v>164.33968260000012</v>
      </c>
      <c r="E20" s="85"/>
      <c r="F20" s="86"/>
      <c r="G20" s="116"/>
      <c r="I20" s="56"/>
      <c r="J20" s="63" t="b">
        <v>1</v>
      </c>
    </row>
    <row r="21" spans="1:10" ht="15">
      <c r="A21" s="177"/>
      <c r="B21" s="87" t="s">
        <v>89</v>
      </c>
      <c r="C21" s="162">
        <v>19849.500999999946</v>
      </c>
      <c r="D21" s="162">
        <v>30.398338599999978</v>
      </c>
      <c r="E21" s="85"/>
      <c r="F21" s="86"/>
      <c r="G21" s="56"/>
      <c r="I21" s="56"/>
      <c r="J21" s="63" t="b">
        <v>1</v>
      </c>
    </row>
    <row r="22" spans="1:10" ht="15">
      <c r="A22" s="177"/>
      <c r="B22" s="87" t="s">
        <v>90</v>
      </c>
      <c r="C22" s="98"/>
      <c r="D22" s="58"/>
      <c r="E22" s="85"/>
      <c r="F22" s="86"/>
      <c r="G22" s="56"/>
      <c r="H22" s="78"/>
      <c r="I22" s="56"/>
      <c r="J22" s="63"/>
    </row>
    <row r="23" spans="1:10" ht="15.75" thickBot="1">
      <c r="A23" s="174"/>
      <c r="B23" s="108" t="s">
        <v>91</v>
      </c>
      <c r="C23" s="109"/>
      <c r="D23" s="109"/>
      <c r="E23" s="46"/>
      <c r="F23" s="47"/>
      <c r="G23" s="56"/>
      <c r="H23" s="78"/>
      <c r="I23" s="56"/>
      <c r="J23" s="63"/>
    </row>
    <row r="24" spans="1:10" ht="15">
      <c r="A24" s="169" t="s">
        <v>43</v>
      </c>
      <c r="B24" s="170"/>
      <c r="C24" s="110">
        <f>SUM(C10,C13:C23)</f>
        <v>280363.14852</v>
      </c>
      <c r="D24" s="111"/>
      <c r="G24" s="25"/>
      <c r="J24" s="63">
        <v>43467.192520005105</v>
      </c>
    </row>
    <row r="25" spans="1:10" ht="15">
      <c r="A25" s="167" t="s">
        <v>45</v>
      </c>
      <c r="B25" s="168"/>
      <c r="C25" s="98">
        <v>148727.18347999998</v>
      </c>
      <c r="D25" s="112">
        <f>C25/6000*12</f>
        <v>297.45436695999996</v>
      </c>
      <c r="E25" s="77"/>
      <c r="F25" s="76"/>
      <c r="G25" s="76"/>
      <c r="J25" s="63" t="b">
        <v>1</v>
      </c>
    </row>
    <row r="26" spans="1:10" s="69" customFormat="1" ht="13.5" thickBot="1">
      <c r="A26" s="165" t="s">
        <v>44</v>
      </c>
      <c r="B26" s="166"/>
      <c r="C26" s="113">
        <f>SUM(C24:C25)</f>
        <v>429090.33199999994</v>
      </c>
      <c r="D26" s="128">
        <f>C26-C5</f>
        <v>3.8959999999497086</v>
      </c>
      <c r="E26" s="70">
        <f>C26-C11</f>
        <v>385481.8194799948</v>
      </c>
      <c r="F26" s="77"/>
      <c r="J26" s="130">
        <f>C5-C10-C13-C14-C15-C17-C18-C20-C21-C25</f>
        <v>-3.8959999999788124</v>
      </c>
    </row>
    <row r="27" spans="3:10" ht="12.75">
      <c r="C27" s="89"/>
      <c r="J27" s="117"/>
    </row>
    <row r="28" spans="1:10" ht="15.75" thickBot="1">
      <c r="A28" s="29"/>
      <c r="B28" s="29"/>
      <c r="C28" s="64"/>
      <c r="D28" s="65"/>
      <c r="E28" s="64"/>
      <c r="F28" s="65"/>
      <c r="H28" s="77"/>
      <c r="J28" s="118"/>
    </row>
    <row r="29" spans="1:8" ht="15.75" thickBot="1">
      <c r="A29" s="29"/>
      <c r="B29" s="29"/>
      <c r="C29" s="66" t="s">
        <v>36</v>
      </c>
      <c r="D29" s="67">
        <f>D5</f>
        <v>736.831</v>
      </c>
      <c r="G29" s="155" t="str">
        <f>B11</f>
        <v>в.ч. потери</v>
      </c>
      <c r="H29" s="151">
        <f>C5-C25-C24+L12+L13</f>
        <v>-7.915890165577366E-12</v>
      </c>
    </row>
    <row r="30" spans="1:8" ht="15.75" thickBot="1">
      <c r="A30" s="29"/>
      <c r="B30" s="29"/>
      <c r="C30" s="66" t="s">
        <v>37</v>
      </c>
      <c r="D30" s="67">
        <f>SUM(D10:D23)+C25/5000*12</f>
        <v>790.9567392351762</v>
      </c>
      <c r="E30" s="77"/>
      <c r="G30" s="29"/>
      <c r="H30" s="77"/>
    </row>
    <row r="31" spans="1:7" ht="15.75" thickBot="1">
      <c r="A31" s="29"/>
      <c r="B31" s="29"/>
      <c r="C31" s="65">
        <f>C5-C26</f>
        <v>-3.8959999999497086</v>
      </c>
      <c r="D31" s="68">
        <f>D30-D29</f>
        <v>54.125739235176184</v>
      </c>
      <c r="G31" s="136"/>
    </row>
    <row r="32" spans="7:8" ht="15">
      <c r="G32" s="29"/>
      <c r="H32" s="77">
        <f>C5-C26+L14</f>
        <v>5.029132665868019E-11</v>
      </c>
    </row>
    <row r="33" spans="2:8" ht="12.75">
      <c r="B33" s="103"/>
      <c r="E33" s="77"/>
      <c r="H33" s="142"/>
    </row>
    <row r="34" spans="2:8" ht="12.75">
      <c r="B34" s="99"/>
      <c r="H34" s="77"/>
    </row>
    <row r="35" spans="2:13" ht="15">
      <c r="B35" s="102"/>
      <c r="C35" s="77">
        <f>C5-C8-SUM(C13:C21)</f>
        <v>135977.0240000001</v>
      </c>
      <c r="D35" s="77">
        <f>D5-D8-SUM(D13:D21)</f>
        <v>188.42615025486322</v>
      </c>
      <c r="E35" s="131">
        <f>D35/C35</f>
        <v>0.0013857205041850533</v>
      </c>
      <c r="F35" s="20">
        <f>I8+I7*E35</f>
        <v>1651.6832116684466</v>
      </c>
      <c r="H35" s="77"/>
      <c r="I35" s="133"/>
      <c r="M35" s="77"/>
    </row>
    <row r="36" spans="2:9" ht="12.75">
      <c r="B36" s="63"/>
      <c r="C36" s="77"/>
      <c r="E36" s="132">
        <f>E35-E10</f>
        <v>0</v>
      </c>
      <c r="F36" s="125" t="b">
        <f>F35=F10</f>
        <v>1</v>
      </c>
      <c r="I36" s="77"/>
    </row>
    <row r="37" spans="1:3" ht="12.75">
      <c r="A37" s="164" t="s">
        <v>96</v>
      </c>
      <c r="B37" s="164"/>
      <c r="C37" s="164"/>
    </row>
    <row r="38" spans="1:9" ht="15">
      <c r="A38" s="107"/>
      <c r="B38" s="153">
        <v>0.0015612631092668027</v>
      </c>
      <c r="C38" s="154">
        <f>B38-ROUND(E14,17)</f>
        <v>-7.331973569946193E-13</v>
      </c>
      <c r="H38" s="77"/>
      <c r="I38" s="134"/>
    </row>
    <row r="39" spans="1:9" ht="15.75" customHeight="1">
      <c r="A39" s="107"/>
      <c r="B39" s="153">
        <v>0.0051737597775834455</v>
      </c>
      <c r="C39" s="154">
        <f>B39-ROUND(E15,17)</f>
        <v>-2.416554803486015E-12</v>
      </c>
      <c r="D39" s="63"/>
      <c r="I39" s="134"/>
    </row>
    <row r="40" spans="1:9" ht="15">
      <c r="A40" s="107"/>
      <c r="B40" s="153">
        <v>0.003399158490938347</v>
      </c>
      <c r="C40" s="154">
        <f>B40-ROUND(E18,17)</f>
        <v>9.383470563062435E-13</v>
      </c>
      <c r="D40" s="77"/>
      <c r="E40" s="77"/>
      <c r="I40" s="135"/>
    </row>
    <row r="41" ht="12.75">
      <c r="E41" s="63"/>
    </row>
    <row r="42" spans="3:5" ht="12.75">
      <c r="C42" s="77"/>
      <c r="E42" s="77"/>
    </row>
    <row r="43" spans="2:5" ht="12.75">
      <c r="B43" s="140"/>
      <c r="E43" s="77"/>
    </row>
    <row r="44" ht="12.75">
      <c r="D44" s="77"/>
    </row>
  </sheetData>
  <sheetProtection/>
  <mergeCells count="10">
    <mergeCell ref="A37:C37"/>
    <mergeCell ref="A26:B26"/>
    <mergeCell ref="A25:B25"/>
    <mergeCell ref="A24:B24"/>
    <mergeCell ref="K7:L7"/>
    <mergeCell ref="A3:F3"/>
    <mergeCell ref="H5:I5"/>
    <mergeCell ref="A12:A18"/>
    <mergeCell ref="A19:A23"/>
    <mergeCell ref="A10:A1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80" zoomScaleNormal="80" zoomScalePageLayoutView="0" workbookViewId="0" topLeftCell="A1">
      <selection activeCell="J3" sqref="J3"/>
    </sheetView>
  </sheetViews>
  <sheetFormatPr defaultColWidth="9.00390625" defaultRowHeight="12.75"/>
  <cols>
    <col min="1" max="1" width="13.625" style="11" customWidth="1"/>
    <col min="2" max="2" width="13.75390625" style="11" customWidth="1"/>
    <col min="3" max="3" width="14.875" style="11" customWidth="1"/>
    <col min="4" max="4" width="12.375" style="11" customWidth="1"/>
    <col min="5" max="5" width="18.625" style="11" customWidth="1"/>
    <col min="6" max="6" width="20.125" style="12" customWidth="1"/>
    <col min="7" max="7" width="18.75390625" style="13" customWidth="1"/>
    <col min="8" max="8" width="24.875" style="12" bestFit="1" customWidth="1"/>
    <col min="9" max="9" width="9.625" style="12" customWidth="1"/>
    <col min="10" max="10" width="13.625" style="16" bestFit="1" customWidth="1"/>
    <col min="11" max="11" width="13.00390625" style="16" customWidth="1"/>
    <col min="12" max="12" width="11.75390625" style="16" customWidth="1"/>
    <col min="13" max="13" width="12.875" style="16" customWidth="1"/>
    <col min="14" max="19" width="10.875" style="12" bestFit="1" customWidth="1"/>
    <col min="20" max="20" width="9.875" style="12" bestFit="1" customWidth="1"/>
    <col min="21" max="16384" width="9.125" style="12" customWidth="1"/>
  </cols>
  <sheetData>
    <row r="1" spans="1:5" s="13" customFormat="1" ht="12.75">
      <c r="A1" s="18" t="s">
        <v>106</v>
      </c>
      <c r="B1" s="18"/>
      <c r="C1" s="19"/>
      <c r="D1" s="19"/>
      <c r="E1" s="19"/>
    </row>
    <row r="2" spans="1:2" ht="11.25" customHeight="1">
      <c r="A2" s="15"/>
      <c r="B2" s="15"/>
    </row>
    <row r="3" spans="1:8" ht="54.75" customHeight="1">
      <c r="A3" s="183" t="s">
        <v>109</v>
      </c>
      <c r="B3" s="183"/>
      <c r="C3" s="183"/>
      <c r="D3" s="183"/>
      <c r="E3" s="183"/>
      <c r="F3" s="183"/>
      <c r="G3" s="183"/>
      <c r="H3" s="183"/>
    </row>
    <row r="4" spans="1:5" ht="15.75">
      <c r="A4" s="12"/>
      <c r="B4" s="12"/>
      <c r="C4" s="14"/>
      <c r="D4" s="14"/>
      <c r="E4" s="14"/>
    </row>
    <row r="5" spans="1:8" ht="44.25" customHeight="1">
      <c r="A5" s="183" t="s">
        <v>14</v>
      </c>
      <c r="B5" s="183"/>
      <c r="C5" s="183"/>
      <c r="D5" s="183"/>
      <c r="E5" s="183"/>
      <c r="F5" s="183"/>
      <c r="G5" s="183"/>
      <c r="H5" s="183"/>
    </row>
    <row r="6" spans="1:8" ht="21" customHeight="1">
      <c r="A6" s="188" t="s">
        <v>97</v>
      </c>
      <c r="B6" s="188"/>
      <c r="C6" s="188"/>
      <c r="D6" s="188"/>
      <c r="E6" s="188"/>
      <c r="F6" s="188"/>
      <c r="G6" s="188"/>
      <c r="H6" s="188"/>
    </row>
    <row r="7" spans="1:9" ht="17.25" customHeight="1">
      <c r="A7" s="184" t="s">
        <v>98</v>
      </c>
      <c r="B7" s="184"/>
      <c r="C7" s="184"/>
      <c r="D7" s="184"/>
      <c r="E7" s="184" t="s">
        <v>10</v>
      </c>
      <c r="F7" s="184"/>
      <c r="G7" s="184"/>
      <c r="H7" s="184"/>
      <c r="I7" s="13"/>
    </row>
    <row r="8" spans="1:9" ht="15.75">
      <c r="A8" s="184"/>
      <c r="B8" s="184"/>
      <c r="C8" s="184"/>
      <c r="D8" s="184"/>
      <c r="E8" s="1" t="s">
        <v>6</v>
      </c>
      <c r="F8" s="1" t="s">
        <v>11</v>
      </c>
      <c r="G8" s="1" t="s">
        <v>12</v>
      </c>
      <c r="H8" s="1" t="s">
        <v>7</v>
      </c>
      <c r="I8" s="13"/>
    </row>
    <row r="9" spans="1:9" ht="21.75" customHeight="1">
      <c r="A9" s="189" t="s">
        <v>101</v>
      </c>
      <c r="B9" s="189"/>
      <c r="C9" s="189"/>
      <c r="D9" s="189"/>
      <c r="E9" s="17">
        <v>2675.27</v>
      </c>
      <c r="F9" s="17">
        <v>3426.73</v>
      </c>
      <c r="G9" s="17">
        <v>4287.69</v>
      </c>
      <c r="H9" s="17">
        <v>4847.34</v>
      </c>
      <c r="I9" s="13"/>
    </row>
    <row r="10" spans="1:9" ht="21.75" customHeight="1">
      <c r="A10" s="189" t="s">
        <v>99</v>
      </c>
      <c r="B10" s="189"/>
      <c r="C10" s="189"/>
      <c r="D10" s="189"/>
      <c r="E10" s="17">
        <v>2669.9</v>
      </c>
      <c r="F10" s="17">
        <v>3421.36</v>
      </c>
      <c r="G10" s="17">
        <v>4282.32</v>
      </c>
      <c r="H10" s="17">
        <v>4841.97</v>
      </c>
      <c r="I10" s="13"/>
    </row>
    <row r="11" spans="1:5" ht="15.75">
      <c r="A11" s="12"/>
      <c r="B11" s="12"/>
      <c r="C11" s="14"/>
      <c r="D11" s="14"/>
      <c r="E11" s="14"/>
    </row>
    <row r="12" spans="1:8" ht="35.25" customHeight="1">
      <c r="A12" s="186" t="s">
        <v>54</v>
      </c>
      <c r="B12" s="186"/>
      <c r="C12" s="186"/>
      <c r="D12" s="186"/>
      <c r="E12" s="186"/>
      <c r="F12" s="186"/>
      <c r="G12" s="186"/>
      <c r="H12" s="90">
        <v>1651.68</v>
      </c>
    </row>
    <row r="13" spans="1:5" ht="15.75">
      <c r="A13" s="12"/>
      <c r="B13" s="12"/>
      <c r="C13" s="14"/>
      <c r="D13" s="14"/>
      <c r="E13" s="14"/>
    </row>
    <row r="14" spans="1:8" ht="36.75" customHeight="1">
      <c r="A14" s="186" t="s">
        <v>55</v>
      </c>
      <c r="B14" s="186"/>
      <c r="C14" s="186"/>
      <c r="D14" s="186"/>
      <c r="E14" s="186"/>
      <c r="F14" s="186"/>
      <c r="G14" s="186"/>
      <c r="H14" s="186"/>
    </row>
    <row r="15" spans="1:8" ht="26.25" customHeight="1">
      <c r="A15" s="179" t="s">
        <v>56</v>
      </c>
      <c r="B15" s="179"/>
      <c r="C15" s="179"/>
      <c r="D15" s="179"/>
      <c r="E15" s="179"/>
      <c r="F15" s="179"/>
      <c r="G15" s="179"/>
      <c r="H15" s="90">
        <v>1124.71</v>
      </c>
    </row>
    <row r="16" spans="1:8" ht="26.25" customHeight="1">
      <c r="A16" s="179" t="s">
        <v>57</v>
      </c>
      <c r="B16" s="179"/>
      <c r="C16" s="179"/>
      <c r="D16" s="179"/>
      <c r="E16" s="179"/>
      <c r="F16" s="179"/>
      <c r="G16" s="179"/>
      <c r="H16" s="90">
        <v>380288.24</v>
      </c>
    </row>
    <row r="17" spans="1:10" ht="33" customHeight="1">
      <c r="A17" s="179" t="s">
        <v>58</v>
      </c>
      <c r="B17" s="179"/>
      <c r="C17" s="179"/>
      <c r="D17" s="179"/>
      <c r="E17" s="179"/>
      <c r="F17" s="179"/>
      <c r="G17" s="179"/>
      <c r="H17" s="91">
        <v>0.0013857205041850537</v>
      </c>
      <c r="J17" s="97"/>
    </row>
    <row r="18" spans="1:8" ht="26.25" customHeight="1">
      <c r="A18" s="179" t="s">
        <v>59</v>
      </c>
      <c r="B18" s="179"/>
      <c r="C18" s="179"/>
      <c r="D18" s="179"/>
      <c r="E18" s="179"/>
      <c r="F18" s="179"/>
      <c r="G18" s="179"/>
      <c r="H18" s="92">
        <v>734.028</v>
      </c>
    </row>
    <row r="19" spans="1:8" ht="39.75" customHeight="1">
      <c r="A19" s="179" t="s">
        <v>60</v>
      </c>
      <c r="B19" s="179"/>
      <c r="C19" s="179"/>
      <c r="D19" s="179"/>
      <c r="E19" s="179"/>
      <c r="F19" s="179"/>
      <c r="G19" s="179"/>
      <c r="H19" s="92">
        <v>2.8030000000000004</v>
      </c>
    </row>
    <row r="20" spans="1:9" ht="36.75" customHeight="1">
      <c r="A20" s="179" t="s">
        <v>61</v>
      </c>
      <c r="B20" s="179"/>
      <c r="C20" s="179"/>
      <c r="D20" s="179"/>
      <c r="E20" s="179"/>
      <c r="F20" s="179"/>
      <c r="G20" s="179"/>
      <c r="H20" s="92">
        <v>233.4648497451368</v>
      </c>
      <c r="I20" s="81" t="s">
        <v>63</v>
      </c>
    </row>
    <row r="21" spans="1:8" ht="17.25" customHeight="1">
      <c r="A21" s="179" t="s">
        <v>62</v>
      </c>
      <c r="B21" s="179"/>
      <c r="C21" s="79"/>
      <c r="D21" s="79"/>
      <c r="E21" s="79"/>
      <c r="F21" s="79"/>
      <c r="G21" s="79"/>
      <c r="H21" s="80"/>
    </row>
    <row r="22" spans="1:13" ht="15.75" customHeight="1">
      <c r="A22" s="180" t="s">
        <v>64</v>
      </c>
      <c r="B22" s="180"/>
      <c r="C22" s="180"/>
      <c r="D22" s="180"/>
      <c r="E22" s="92">
        <v>38.726828545136705</v>
      </c>
      <c r="G22" s="16"/>
      <c r="H22" s="16"/>
      <c r="I22" s="16"/>
      <c r="K22" s="12"/>
      <c r="L22" s="12"/>
      <c r="M22" s="12"/>
    </row>
    <row r="23" spans="1:13" ht="15.75" customHeight="1">
      <c r="A23" s="180" t="s">
        <v>65</v>
      </c>
      <c r="B23" s="180"/>
      <c r="C23" s="180"/>
      <c r="D23" s="180"/>
      <c r="E23" s="93">
        <v>164.33968260000012</v>
      </c>
      <c r="G23" s="16"/>
      <c r="H23" s="16"/>
      <c r="I23" s="16"/>
      <c r="K23" s="12"/>
      <c r="L23" s="12"/>
      <c r="M23" s="12"/>
    </row>
    <row r="24" spans="1:13" ht="15.75" customHeight="1">
      <c r="A24" s="180" t="s">
        <v>66</v>
      </c>
      <c r="B24" s="180"/>
      <c r="C24" s="180"/>
      <c r="D24" s="180"/>
      <c r="E24" s="93">
        <v>30.398338599999978</v>
      </c>
      <c r="G24" s="16"/>
      <c r="H24" s="16"/>
      <c r="I24" s="16"/>
      <c r="K24" s="12"/>
      <c r="L24" s="12"/>
      <c r="M24" s="12"/>
    </row>
    <row r="25" spans="1:13" ht="15.75" customHeight="1">
      <c r="A25" s="180" t="s">
        <v>67</v>
      </c>
      <c r="B25" s="180"/>
      <c r="C25" s="180"/>
      <c r="D25" s="180"/>
      <c r="E25" s="122">
        <v>0</v>
      </c>
      <c r="G25" s="16"/>
      <c r="H25" s="16"/>
      <c r="I25" s="16"/>
      <c r="K25" s="12"/>
      <c r="L25" s="12"/>
      <c r="M25" s="12"/>
    </row>
    <row r="26" spans="1:13" ht="15.75" customHeight="1">
      <c r="A26" s="180" t="s">
        <v>68</v>
      </c>
      <c r="B26" s="180"/>
      <c r="C26" s="180"/>
      <c r="D26" s="180"/>
      <c r="E26" s="122">
        <v>0</v>
      </c>
      <c r="G26" s="16"/>
      <c r="H26" s="16"/>
      <c r="I26" s="16"/>
      <c r="K26" s="12"/>
      <c r="L26" s="12"/>
      <c r="M26" s="12"/>
    </row>
    <row r="27" spans="1:8" ht="15.75" customHeight="1">
      <c r="A27" s="179" t="s">
        <v>69</v>
      </c>
      <c r="B27" s="179"/>
      <c r="C27" s="179"/>
      <c r="D27" s="179"/>
      <c r="E27" s="179"/>
      <c r="F27" s="179"/>
      <c r="G27" s="179"/>
      <c r="H27" s="92">
        <v>314.94</v>
      </c>
    </row>
    <row r="28" spans="1:9" ht="34.5" customHeight="1">
      <c r="A28" s="179" t="s">
        <v>70</v>
      </c>
      <c r="B28" s="179"/>
      <c r="C28" s="179"/>
      <c r="D28" s="179"/>
      <c r="E28" s="179"/>
      <c r="F28" s="179"/>
      <c r="G28" s="179"/>
      <c r="H28" s="93">
        <v>15492.514000000041</v>
      </c>
      <c r="I28" s="81" t="s">
        <v>63</v>
      </c>
    </row>
    <row r="29" spans="1:9" ht="18.75" customHeight="1">
      <c r="A29" s="179" t="s">
        <v>62</v>
      </c>
      <c r="B29" s="179"/>
      <c r="C29" s="79"/>
      <c r="D29" s="79"/>
      <c r="E29" s="79"/>
      <c r="F29" s="79"/>
      <c r="G29" s="79"/>
      <c r="H29" s="82"/>
      <c r="I29" s="81"/>
    </row>
    <row r="30" spans="1:13" ht="15.75" customHeight="1">
      <c r="A30" s="185" t="s">
        <v>71</v>
      </c>
      <c r="B30" s="185"/>
      <c r="C30" s="185"/>
      <c r="D30" s="92">
        <v>10.041</v>
      </c>
      <c r="E30" s="12"/>
      <c r="F30" s="16"/>
      <c r="G30" s="16"/>
      <c r="H30" s="16"/>
      <c r="I30" s="16"/>
      <c r="K30" s="12"/>
      <c r="L30" s="12"/>
      <c r="M30" s="12"/>
    </row>
    <row r="31" spans="1:13" ht="15.75" customHeight="1">
      <c r="A31" s="181" t="s">
        <v>72</v>
      </c>
      <c r="B31" s="181"/>
      <c r="C31" s="181"/>
      <c r="D31" s="92">
        <v>2.069</v>
      </c>
      <c r="E31" s="12"/>
      <c r="F31" s="16"/>
      <c r="G31" s="16"/>
      <c r="H31" s="16"/>
      <c r="I31" s="16"/>
      <c r="K31" s="12"/>
      <c r="L31" s="12"/>
      <c r="M31" s="12"/>
    </row>
    <row r="32" spans="1:13" ht="15.75" customHeight="1">
      <c r="A32" s="181" t="s">
        <v>73</v>
      </c>
      <c r="B32" s="181"/>
      <c r="C32" s="181"/>
      <c r="D32" s="92">
        <v>4.309</v>
      </c>
      <c r="E32" s="12"/>
      <c r="F32" s="16"/>
      <c r="G32" s="16"/>
      <c r="H32" s="16"/>
      <c r="I32" s="16"/>
      <c r="K32" s="12"/>
      <c r="L32" s="12"/>
      <c r="M32" s="12"/>
    </row>
    <row r="33" spans="1:13" ht="15.75" customHeight="1">
      <c r="A33" s="181" t="s">
        <v>74</v>
      </c>
      <c r="B33" s="181"/>
      <c r="C33" s="181"/>
      <c r="D33" s="92">
        <v>3.6630000000000003</v>
      </c>
      <c r="E33" s="12"/>
      <c r="F33" s="16"/>
      <c r="G33" s="16"/>
      <c r="H33" s="16"/>
      <c r="I33" s="16"/>
      <c r="K33" s="12"/>
      <c r="L33" s="12"/>
      <c r="M33" s="12"/>
    </row>
    <row r="34" spans="1:13" ht="15.75" customHeight="1">
      <c r="A34" s="185" t="s">
        <v>75</v>
      </c>
      <c r="B34" s="185"/>
      <c r="C34" s="185"/>
      <c r="D34" s="92">
        <v>15482.473000000042</v>
      </c>
      <c r="E34" s="12"/>
      <c r="F34" s="16"/>
      <c r="G34" s="16"/>
      <c r="H34" s="16"/>
      <c r="I34" s="16"/>
      <c r="K34" s="12"/>
      <c r="L34" s="12"/>
      <c r="M34" s="12"/>
    </row>
    <row r="35" spans="1:13" ht="15.75" customHeight="1">
      <c r="A35" s="181" t="s">
        <v>72</v>
      </c>
      <c r="B35" s="181"/>
      <c r="C35" s="181"/>
      <c r="D35" s="92">
        <v>4096.963999999994</v>
      </c>
      <c r="E35" s="12"/>
      <c r="F35" s="16"/>
      <c r="G35" s="16"/>
      <c r="H35" s="16"/>
      <c r="I35" s="16"/>
      <c r="K35" s="12"/>
      <c r="L35" s="12"/>
      <c r="M35" s="12"/>
    </row>
    <row r="36" spans="1:13" ht="15.75" customHeight="1">
      <c r="A36" s="181" t="s">
        <v>74</v>
      </c>
      <c r="B36" s="181"/>
      <c r="C36" s="181"/>
      <c r="D36" s="92">
        <v>11385.50900000005</v>
      </c>
      <c r="E36" s="12"/>
      <c r="F36" s="16"/>
      <c r="G36" s="16"/>
      <c r="H36" s="16"/>
      <c r="I36" s="16"/>
      <c r="K36" s="12"/>
      <c r="L36" s="12"/>
      <c r="M36" s="12"/>
    </row>
    <row r="37" spans="1:13" ht="29.25" customHeight="1">
      <c r="A37" s="179" t="s">
        <v>104</v>
      </c>
      <c r="B37" s="179"/>
      <c r="C37" s="179"/>
      <c r="D37" s="179"/>
      <c r="E37" s="179"/>
      <c r="F37" s="179"/>
      <c r="G37" s="179"/>
      <c r="H37" s="92">
        <v>425897.103</v>
      </c>
      <c r="I37" s="16"/>
      <c r="K37" s="12"/>
      <c r="L37" s="12"/>
      <c r="M37" s="12"/>
    </row>
    <row r="38" spans="1:13" ht="36.75" customHeight="1">
      <c r="A38" s="179" t="s">
        <v>77</v>
      </c>
      <c r="B38" s="179"/>
      <c r="C38" s="179"/>
      <c r="D38" s="179"/>
      <c r="E38" s="179"/>
      <c r="F38" s="179"/>
      <c r="G38" s="179"/>
      <c r="H38" s="92">
        <v>3189.3329999999996</v>
      </c>
      <c r="I38" s="16"/>
      <c r="K38" s="12"/>
      <c r="L38" s="12"/>
      <c r="M38" s="12"/>
    </row>
    <row r="39" spans="1:9" ht="39" customHeight="1">
      <c r="A39" s="179" t="s">
        <v>78</v>
      </c>
      <c r="B39" s="179"/>
      <c r="C39" s="179"/>
      <c r="D39" s="179"/>
      <c r="E39" s="179"/>
      <c r="F39" s="179"/>
      <c r="G39" s="179"/>
      <c r="H39" s="92">
        <v>135639.4119999999</v>
      </c>
      <c r="I39" s="81" t="s">
        <v>63</v>
      </c>
    </row>
    <row r="40" spans="1:9" ht="16.5" customHeight="1">
      <c r="A40" s="179" t="s">
        <v>62</v>
      </c>
      <c r="B40" s="179"/>
      <c r="C40" s="79"/>
      <c r="D40" s="79"/>
      <c r="E40" s="79"/>
      <c r="F40" s="79"/>
      <c r="G40" s="79"/>
      <c r="H40" s="82"/>
      <c r="I40" s="81"/>
    </row>
    <row r="41" spans="1:13" ht="15.75" customHeight="1">
      <c r="A41" s="180" t="s">
        <v>79</v>
      </c>
      <c r="B41" s="180"/>
      <c r="C41" s="180"/>
      <c r="D41" s="180"/>
      <c r="E41" s="92">
        <v>15492.514000000043</v>
      </c>
      <c r="G41" s="16"/>
      <c r="H41" s="16"/>
      <c r="I41" s="16"/>
      <c r="K41" s="12"/>
      <c r="L41" s="12"/>
      <c r="M41" s="12"/>
    </row>
    <row r="42" spans="1:13" ht="15.75" customHeight="1">
      <c r="A42" s="180" t="s">
        <v>80</v>
      </c>
      <c r="B42" s="180"/>
      <c r="C42" s="180"/>
      <c r="D42" s="180"/>
      <c r="E42" s="93">
        <v>100297.39699999992</v>
      </c>
      <c r="G42" s="16"/>
      <c r="H42" s="16"/>
      <c r="I42" s="16"/>
      <c r="K42" s="12"/>
      <c r="L42" s="12"/>
      <c r="M42" s="12"/>
    </row>
    <row r="43" spans="1:13" ht="15.75" customHeight="1">
      <c r="A43" s="180" t="s">
        <v>81</v>
      </c>
      <c r="B43" s="180"/>
      <c r="C43" s="180"/>
      <c r="D43" s="180"/>
      <c r="E43" s="93">
        <v>19849.500999999946</v>
      </c>
      <c r="G43" s="16"/>
      <c r="H43" s="16"/>
      <c r="I43" s="16"/>
      <c r="K43" s="12"/>
      <c r="L43" s="12"/>
      <c r="M43" s="12"/>
    </row>
    <row r="44" spans="1:13" ht="15.75" customHeight="1">
      <c r="A44" s="180" t="s">
        <v>82</v>
      </c>
      <c r="B44" s="180"/>
      <c r="C44" s="180"/>
      <c r="D44" s="180"/>
      <c r="E44" s="122">
        <v>0</v>
      </c>
      <c r="G44" s="16"/>
      <c r="H44" s="16"/>
      <c r="I44" s="16"/>
      <c r="K44" s="12"/>
      <c r="L44" s="12"/>
      <c r="M44" s="12"/>
    </row>
    <row r="45" spans="1:13" ht="15.75" customHeight="1">
      <c r="A45" s="180" t="s">
        <v>83</v>
      </c>
      <c r="B45" s="180"/>
      <c r="C45" s="180"/>
      <c r="D45" s="180"/>
      <c r="E45" s="122">
        <v>0</v>
      </c>
      <c r="G45" s="16"/>
      <c r="H45" s="16"/>
      <c r="I45" s="16"/>
      <c r="K45" s="12"/>
      <c r="L45" s="12"/>
      <c r="M45" s="12"/>
    </row>
    <row r="46" spans="1:13" ht="15.75">
      <c r="A46" s="179" t="s">
        <v>84</v>
      </c>
      <c r="B46" s="179"/>
      <c r="C46" s="179"/>
      <c r="D46" s="179"/>
      <c r="E46" s="179"/>
      <c r="F46" s="179"/>
      <c r="G46" s="179"/>
      <c r="H46" s="92">
        <v>157470</v>
      </c>
      <c r="I46" s="16"/>
      <c r="K46" s="12"/>
      <c r="L46" s="12"/>
      <c r="M46" s="12"/>
    </row>
    <row r="47" spans="1:13" ht="36" customHeight="1">
      <c r="A47" s="179" t="s">
        <v>85</v>
      </c>
      <c r="B47" s="179"/>
      <c r="C47" s="179"/>
      <c r="D47" s="179"/>
      <c r="E47" s="179"/>
      <c r="F47" s="179"/>
      <c r="G47" s="179"/>
      <c r="H47" s="92" t="s">
        <v>92</v>
      </c>
      <c r="I47" s="16"/>
      <c r="K47" s="12"/>
      <c r="L47" s="12"/>
      <c r="M47" s="12"/>
    </row>
    <row r="48" spans="1:13" ht="36" customHeight="1">
      <c r="A48" s="79"/>
      <c r="B48" s="79"/>
      <c r="C48" s="79"/>
      <c r="D48" s="79"/>
      <c r="E48" s="79"/>
      <c r="F48" s="79"/>
      <c r="G48" s="79"/>
      <c r="H48" s="82"/>
      <c r="I48" s="16"/>
      <c r="K48" s="12"/>
      <c r="L48" s="12"/>
      <c r="M48" s="12"/>
    </row>
    <row r="49" spans="1:8" ht="46.5" customHeight="1">
      <c r="A49" s="183" t="s">
        <v>15</v>
      </c>
      <c r="B49" s="183"/>
      <c r="C49" s="183"/>
      <c r="D49" s="183"/>
      <c r="E49" s="183"/>
      <c r="F49" s="183"/>
      <c r="G49" s="183"/>
      <c r="H49" s="183"/>
    </row>
    <row r="50" spans="1:8" ht="17.25" customHeight="1">
      <c r="A50" s="186" t="s">
        <v>94</v>
      </c>
      <c r="B50" s="186"/>
      <c r="C50" s="186"/>
      <c r="D50" s="186"/>
      <c r="E50" s="186"/>
      <c r="F50" s="186"/>
      <c r="G50" s="186"/>
      <c r="H50" s="186"/>
    </row>
    <row r="51" spans="1:9" ht="15.75" customHeight="1">
      <c r="A51" s="184" t="s">
        <v>13</v>
      </c>
      <c r="B51" s="184" t="s">
        <v>98</v>
      </c>
      <c r="C51" s="184"/>
      <c r="D51" s="184"/>
      <c r="E51" s="184" t="s">
        <v>10</v>
      </c>
      <c r="F51" s="184"/>
      <c r="G51" s="184"/>
      <c r="H51" s="184"/>
      <c r="I51" s="14"/>
    </row>
    <row r="52" spans="1:9" ht="15.75">
      <c r="A52" s="184"/>
      <c r="B52" s="184"/>
      <c r="C52" s="184"/>
      <c r="D52" s="184"/>
      <c r="E52" s="1" t="s">
        <v>6</v>
      </c>
      <c r="F52" s="1" t="s">
        <v>11</v>
      </c>
      <c r="G52" s="1" t="s">
        <v>12</v>
      </c>
      <c r="H52" s="1" t="s">
        <v>7</v>
      </c>
      <c r="I52" s="14"/>
    </row>
    <row r="53" spans="1:9" ht="15.75">
      <c r="A53" s="184" t="s">
        <v>50</v>
      </c>
      <c r="B53" s="184" t="s">
        <v>101</v>
      </c>
      <c r="C53" s="184"/>
      <c r="D53" s="184"/>
      <c r="E53" s="17">
        <v>1914.75</v>
      </c>
      <c r="F53" s="17">
        <v>2666.21</v>
      </c>
      <c r="G53" s="17">
        <v>3527.17</v>
      </c>
      <c r="H53" s="17">
        <v>4086.82</v>
      </c>
      <c r="I53" s="14"/>
    </row>
    <row r="54" spans="1:9" ht="15.75">
      <c r="A54" s="184"/>
      <c r="B54" s="184" t="s">
        <v>100</v>
      </c>
      <c r="C54" s="184"/>
      <c r="D54" s="184"/>
      <c r="E54" s="17">
        <v>1911.75</v>
      </c>
      <c r="F54" s="17">
        <v>2663.21</v>
      </c>
      <c r="G54" s="17">
        <v>3524.17</v>
      </c>
      <c r="H54" s="17">
        <v>4083.82</v>
      </c>
      <c r="I54" s="14"/>
    </row>
    <row r="55" spans="1:9" ht="15.75">
      <c r="A55" s="184" t="s">
        <v>51</v>
      </c>
      <c r="B55" s="184" t="s">
        <v>101</v>
      </c>
      <c r="C55" s="184"/>
      <c r="D55" s="184"/>
      <c r="E55" s="17">
        <v>2819.48</v>
      </c>
      <c r="F55" s="17">
        <v>3570.94</v>
      </c>
      <c r="G55" s="17">
        <v>4431.9</v>
      </c>
      <c r="H55" s="17">
        <v>4991.55</v>
      </c>
      <c r="I55" s="14"/>
    </row>
    <row r="56" spans="1:9" ht="15.75">
      <c r="A56" s="184"/>
      <c r="B56" s="184" t="s">
        <v>100</v>
      </c>
      <c r="C56" s="184"/>
      <c r="D56" s="184"/>
      <c r="E56" s="17">
        <v>2813.67</v>
      </c>
      <c r="F56" s="17">
        <v>3565.13</v>
      </c>
      <c r="G56" s="17">
        <v>4426.09</v>
      </c>
      <c r="H56" s="17">
        <v>4985.74</v>
      </c>
      <c r="I56" s="14"/>
    </row>
    <row r="57" spans="1:9" ht="15.75">
      <c r="A57" s="184" t="s">
        <v>52</v>
      </c>
      <c r="B57" s="184" t="s">
        <v>101</v>
      </c>
      <c r="C57" s="184"/>
      <c r="D57" s="184"/>
      <c r="E57" s="17">
        <v>4221.24</v>
      </c>
      <c r="F57" s="17">
        <v>4972.7</v>
      </c>
      <c r="G57" s="17">
        <v>5833.66</v>
      </c>
      <c r="H57" s="17">
        <v>6393.31</v>
      </c>
      <c r="I57" s="14"/>
    </row>
    <row r="58" spans="1:9" ht="15.75">
      <c r="A58" s="184"/>
      <c r="B58" s="184" t="s">
        <v>100</v>
      </c>
      <c r="C58" s="184"/>
      <c r="D58" s="184"/>
      <c r="E58" s="17">
        <v>4211.07</v>
      </c>
      <c r="F58" s="17">
        <v>4962.53</v>
      </c>
      <c r="G58" s="17">
        <v>5823.49</v>
      </c>
      <c r="H58" s="17">
        <v>6383.14</v>
      </c>
      <c r="I58" s="14"/>
    </row>
    <row r="59" spans="1:7" ht="15.75">
      <c r="A59" s="12"/>
      <c r="B59" s="12"/>
      <c r="C59" s="14"/>
      <c r="D59" s="12"/>
      <c r="E59" s="13"/>
      <c r="G59" s="12"/>
    </row>
    <row r="60" spans="1:8" ht="17.25" customHeight="1">
      <c r="A60" s="187" t="s">
        <v>95</v>
      </c>
      <c r="B60" s="187"/>
      <c r="C60" s="187"/>
      <c r="D60" s="187"/>
      <c r="E60" s="187"/>
      <c r="F60" s="187"/>
      <c r="G60" s="187"/>
      <c r="H60" s="187"/>
    </row>
    <row r="61" spans="1:9" ht="15.75">
      <c r="A61" s="184" t="s">
        <v>13</v>
      </c>
      <c r="B61" s="184" t="s">
        <v>98</v>
      </c>
      <c r="C61" s="184"/>
      <c r="D61" s="184"/>
      <c r="E61" s="184" t="s">
        <v>10</v>
      </c>
      <c r="F61" s="184"/>
      <c r="G61" s="184"/>
      <c r="H61" s="184"/>
      <c r="I61" s="14"/>
    </row>
    <row r="62" spans="1:9" ht="17.25" customHeight="1">
      <c r="A62" s="184"/>
      <c r="B62" s="184"/>
      <c r="C62" s="184"/>
      <c r="D62" s="184"/>
      <c r="E62" s="1" t="s">
        <v>6</v>
      </c>
      <c r="F62" s="1" t="s">
        <v>11</v>
      </c>
      <c r="G62" s="1" t="s">
        <v>12</v>
      </c>
      <c r="H62" s="1" t="s">
        <v>7</v>
      </c>
      <c r="I62" s="14"/>
    </row>
    <row r="63" spans="1:9" ht="15.75">
      <c r="A63" s="184" t="s">
        <v>50</v>
      </c>
      <c r="B63" s="184" t="s">
        <v>101</v>
      </c>
      <c r="C63" s="184"/>
      <c r="D63" s="184"/>
      <c r="E63" s="17">
        <v>1914.75</v>
      </c>
      <c r="F63" s="17">
        <v>2666.21</v>
      </c>
      <c r="G63" s="17">
        <v>3527.17</v>
      </c>
      <c r="H63" s="17">
        <v>4086.82</v>
      </c>
      <c r="I63" s="14"/>
    </row>
    <row r="64" spans="1:9" ht="15.75">
      <c r="A64" s="184"/>
      <c r="B64" s="184" t="s">
        <v>100</v>
      </c>
      <c r="C64" s="184"/>
      <c r="D64" s="184"/>
      <c r="E64" s="17">
        <v>1911.75</v>
      </c>
      <c r="F64" s="17">
        <v>2663.21</v>
      </c>
      <c r="G64" s="17">
        <v>3524.17</v>
      </c>
      <c r="H64" s="17">
        <v>4083.82</v>
      </c>
      <c r="I64" s="14"/>
    </row>
    <row r="65" spans="1:13" ht="15.75">
      <c r="A65" s="184" t="s">
        <v>53</v>
      </c>
      <c r="B65" s="184" t="s">
        <v>101</v>
      </c>
      <c r="C65" s="184"/>
      <c r="D65" s="184"/>
      <c r="E65" s="17">
        <v>3532.64</v>
      </c>
      <c r="F65" s="17">
        <v>4284.1</v>
      </c>
      <c r="G65" s="17">
        <v>5145.06</v>
      </c>
      <c r="H65" s="17">
        <v>5704.71</v>
      </c>
      <c r="I65" s="14"/>
      <c r="J65" s="121"/>
      <c r="K65" s="121"/>
      <c r="L65" s="121"/>
      <c r="M65" s="121"/>
    </row>
    <row r="66" spans="1:13" ht="15.75">
      <c r="A66" s="184"/>
      <c r="B66" s="184" t="s">
        <v>100</v>
      </c>
      <c r="C66" s="184"/>
      <c r="D66" s="184"/>
      <c r="E66" s="17">
        <v>3524.61</v>
      </c>
      <c r="F66" s="17">
        <v>4276.07</v>
      </c>
      <c r="G66" s="17">
        <v>5137.03</v>
      </c>
      <c r="H66" s="17">
        <v>5696.68</v>
      </c>
      <c r="I66" s="14"/>
      <c r="J66" s="121"/>
      <c r="K66" s="121"/>
      <c r="L66" s="121"/>
      <c r="M66" s="121"/>
    </row>
    <row r="67" spans="1:11" ht="15.75">
      <c r="A67" s="12"/>
      <c r="B67" s="12"/>
      <c r="C67" s="14"/>
      <c r="D67" s="14"/>
      <c r="E67" s="14"/>
      <c r="J67" s="119"/>
      <c r="K67" s="119"/>
    </row>
    <row r="68" spans="1:11" ht="67.5" customHeight="1">
      <c r="A68" s="182" t="s">
        <v>48</v>
      </c>
      <c r="B68" s="182"/>
      <c r="C68" s="182"/>
      <c r="D68" s="182"/>
      <c r="E68" s="182"/>
      <c r="F68" s="182"/>
      <c r="G68" s="182"/>
      <c r="H68" s="182"/>
      <c r="J68" s="119"/>
      <c r="K68" s="119"/>
    </row>
  </sheetData>
  <sheetProtection/>
  <mergeCells count="67">
    <mergeCell ref="A40:B40"/>
    <mergeCell ref="A29:B29"/>
    <mergeCell ref="A21:B21"/>
    <mergeCell ref="A65:A66"/>
    <mergeCell ref="B65:D65"/>
    <mergeCell ref="B66:D66"/>
    <mergeCell ref="A61:A62"/>
    <mergeCell ref="B61:D62"/>
    <mergeCell ref="A57:A58"/>
    <mergeCell ref="B57:D57"/>
    <mergeCell ref="B58:D58"/>
    <mergeCell ref="A63:A64"/>
    <mergeCell ref="B63:D63"/>
    <mergeCell ref="B64:D64"/>
    <mergeCell ref="A51:A52"/>
    <mergeCell ref="A53:A54"/>
    <mergeCell ref="A55:A56"/>
    <mergeCell ref="B55:D55"/>
    <mergeCell ref="B56:D56"/>
    <mergeCell ref="B51:D52"/>
    <mergeCell ref="B53:D53"/>
    <mergeCell ref="B54:D54"/>
    <mergeCell ref="A42:D42"/>
    <mergeCell ref="A50:H50"/>
    <mergeCell ref="A36:C36"/>
    <mergeCell ref="A35:C35"/>
    <mergeCell ref="A39:G39"/>
    <mergeCell ref="A47:G47"/>
    <mergeCell ref="A46:G46"/>
    <mergeCell ref="A41:D41"/>
    <mergeCell ref="A3:H3"/>
    <mergeCell ref="A6:H6"/>
    <mergeCell ref="A5:H5"/>
    <mergeCell ref="A18:G18"/>
    <mergeCell ref="A19:G19"/>
    <mergeCell ref="A9:D9"/>
    <mergeCell ref="A10:D10"/>
    <mergeCell ref="A7:D8"/>
    <mergeCell ref="A34:C34"/>
    <mergeCell ref="A26:D26"/>
    <mergeCell ref="E7:H7"/>
    <mergeCell ref="A33:C33"/>
    <mergeCell ref="A15:G15"/>
    <mergeCell ref="A25:D25"/>
    <mergeCell ref="A22:D22"/>
    <mergeCell ref="A12:G12"/>
    <mergeCell ref="A20:G20"/>
    <mergeCell ref="E51:H51"/>
    <mergeCell ref="A23:D23"/>
    <mergeCell ref="A14:H14"/>
    <mergeCell ref="A17:G17"/>
    <mergeCell ref="A16:G16"/>
    <mergeCell ref="A60:H60"/>
    <mergeCell ref="A31:C31"/>
    <mergeCell ref="A38:G38"/>
    <mergeCell ref="A27:G27"/>
    <mergeCell ref="A28:G28"/>
    <mergeCell ref="A37:G37"/>
    <mergeCell ref="A24:D24"/>
    <mergeCell ref="A44:D44"/>
    <mergeCell ref="A43:D43"/>
    <mergeCell ref="A32:C32"/>
    <mergeCell ref="A68:H68"/>
    <mergeCell ref="A49:H49"/>
    <mergeCell ref="A45:D45"/>
    <mergeCell ref="E61:H61"/>
    <mergeCell ref="A30:C30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79"/>
  <sheetViews>
    <sheetView zoomScale="80" zoomScaleNormal="80" zoomScaleSheetLayoutView="50" zoomScalePageLayoutView="0" workbookViewId="0" topLeftCell="A1">
      <selection activeCell="J3" sqref="J3"/>
    </sheetView>
  </sheetViews>
  <sheetFormatPr defaultColWidth="9.00390625" defaultRowHeight="12.75"/>
  <cols>
    <col min="1" max="1" width="15.625" style="11" customWidth="1"/>
    <col min="2" max="2" width="13.75390625" style="11" customWidth="1"/>
    <col min="3" max="3" width="14.875" style="11" customWidth="1"/>
    <col min="4" max="4" width="12.375" style="11" customWidth="1"/>
    <col min="5" max="5" width="18.625" style="11" customWidth="1"/>
    <col min="6" max="6" width="20.125" style="12" customWidth="1"/>
    <col min="7" max="7" width="17.00390625" style="13" customWidth="1"/>
    <col min="8" max="8" width="24.875" style="12" bestFit="1" customWidth="1"/>
    <col min="9" max="9" width="9.625" style="12" customWidth="1"/>
    <col min="10" max="10" width="12.25390625" style="16" customWidth="1"/>
    <col min="11" max="13" width="8.125" style="16" bestFit="1" customWidth="1"/>
    <col min="14" max="19" width="10.875" style="12" bestFit="1" customWidth="1"/>
    <col min="20" max="20" width="9.875" style="12" bestFit="1" customWidth="1"/>
    <col min="21" max="16384" width="9.125" style="12" customWidth="1"/>
  </cols>
  <sheetData>
    <row r="1" spans="1:5" s="13" customFormat="1" ht="12.75">
      <c r="A1" s="18" t="s">
        <v>106</v>
      </c>
      <c r="B1" s="18"/>
      <c r="C1" s="19"/>
      <c r="D1" s="19"/>
      <c r="E1" s="19"/>
    </row>
    <row r="2" spans="1:2" ht="11.25" customHeight="1">
      <c r="A2" s="15"/>
      <c r="B2" s="15"/>
    </row>
    <row r="3" spans="1:8" ht="54.75" customHeight="1">
      <c r="A3" s="183" t="s">
        <v>110</v>
      </c>
      <c r="B3" s="183"/>
      <c r="C3" s="183"/>
      <c r="D3" s="183"/>
      <c r="E3" s="183"/>
      <c r="F3" s="183"/>
      <c r="G3" s="183"/>
      <c r="H3" s="183"/>
    </row>
    <row r="4" spans="1:5" ht="15.75">
      <c r="A4" s="12"/>
      <c r="B4" s="12"/>
      <c r="C4" s="14"/>
      <c r="D4" s="14"/>
      <c r="E4" s="14"/>
    </row>
    <row r="5" spans="1:8" ht="44.25" customHeight="1">
      <c r="A5" s="183" t="s">
        <v>14</v>
      </c>
      <c r="B5" s="183"/>
      <c r="C5" s="183"/>
      <c r="D5" s="183"/>
      <c r="E5" s="183"/>
      <c r="F5" s="183"/>
      <c r="G5" s="183"/>
      <c r="H5" s="183"/>
    </row>
    <row r="6" spans="1:8" ht="21" customHeight="1">
      <c r="A6" s="188" t="s">
        <v>97</v>
      </c>
      <c r="B6" s="188"/>
      <c r="C6" s="188"/>
      <c r="D6" s="188"/>
      <c r="E6" s="188"/>
      <c r="F6" s="188"/>
      <c r="G6" s="188"/>
      <c r="H6" s="188"/>
    </row>
    <row r="7" spans="1:9" ht="17.25" customHeight="1">
      <c r="A7" s="184" t="s">
        <v>98</v>
      </c>
      <c r="B7" s="184"/>
      <c r="C7" s="184"/>
      <c r="D7" s="184"/>
      <c r="E7" s="184" t="s">
        <v>10</v>
      </c>
      <c r="F7" s="184"/>
      <c r="G7" s="184"/>
      <c r="H7" s="184"/>
      <c r="I7" s="13"/>
    </row>
    <row r="8" spans="1:9" ht="15.75">
      <c r="A8" s="184"/>
      <c r="B8" s="184"/>
      <c r="C8" s="184"/>
      <c r="D8" s="184"/>
      <c r="E8" s="1" t="s">
        <v>6</v>
      </c>
      <c r="F8" s="1" t="s">
        <v>11</v>
      </c>
      <c r="G8" s="1" t="s">
        <v>12</v>
      </c>
      <c r="H8" s="1" t="s">
        <v>7</v>
      </c>
      <c r="I8" s="13"/>
    </row>
    <row r="9" spans="1:14" ht="21.75" customHeight="1">
      <c r="A9" s="189" t="s">
        <v>101</v>
      </c>
      <c r="B9" s="189"/>
      <c r="C9" s="189"/>
      <c r="D9" s="189"/>
      <c r="E9" s="17">
        <v>1728.63</v>
      </c>
      <c r="F9" s="17">
        <v>1728.63</v>
      </c>
      <c r="G9" s="17">
        <v>1728.63</v>
      </c>
      <c r="H9" s="17">
        <v>1728.63</v>
      </c>
      <c r="I9" s="13"/>
      <c r="N9" s="16"/>
    </row>
    <row r="10" spans="1:14" ht="21.75" customHeight="1">
      <c r="A10" s="189" t="s">
        <v>99</v>
      </c>
      <c r="B10" s="189"/>
      <c r="C10" s="189"/>
      <c r="D10" s="189"/>
      <c r="E10" s="17">
        <v>1723.26</v>
      </c>
      <c r="F10" s="17">
        <v>1723.26</v>
      </c>
      <c r="G10" s="17">
        <v>1723.26</v>
      </c>
      <c r="H10" s="17">
        <v>1723.26</v>
      </c>
      <c r="I10" s="13"/>
      <c r="N10" s="16"/>
    </row>
    <row r="11" spans="1:5" ht="15.75">
      <c r="A11" s="12"/>
      <c r="B11" s="12"/>
      <c r="C11" s="14"/>
      <c r="D11" s="14"/>
      <c r="E11" s="14"/>
    </row>
    <row r="12" spans="1:8" ht="35.25" customHeight="1">
      <c r="A12" s="186" t="s">
        <v>54</v>
      </c>
      <c r="B12" s="186"/>
      <c r="C12" s="186"/>
      <c r="D12" s="186"/>
      <c r="E12" s="186"/>
      <c r="F12" s="186"/>
      <c r="G12" s="186"/>
      <c r="H12" s="90">
        <v>1651.68</v>
      </c>
    </row>
    <row r="13" spans="1:5" ht="15.75">
      <c r="A13" s="12"/>
      <c r="B13" s="12"/>
      <c r="C13" s="14"/>
      <c r="D13" s="14"/>
      <c r="E13" s="14"/>
    </row>
    <row r="14" spans="1:8" ht="36.75" customHeight="1">
      <c r="A14" s="186" t="s">
        <v>55</v>
      </c>
      <c r="B14" s="186"/>
      <c r="C14" s="186"/>
      <c r="D14" s="186"/>
      <c r="E14" s="186"/>
      <c r="F14" s="186"/>
      <c r="G14" s="186"/>
      <c r="H14" s="186"/>
    </row>
    <row r="15" spans="1:8" ht="26.25" customHeight="1">
      <c r="A15" s="179" t="s">
        <v>56</v>
      </c>
      <c r="B15" s="179"/>
      <c r="C15" s="179"/>
      <c r="D15" s="179"/>
      <c r="E15" s="179"/>
      <c r="F15" s="179"/>
      <c r="G15" s="179"/>
      <c r="H15" s="90">
        <v>1124.71</v>
      </c>
    </row>
    <row r="16" spans="1:8" ht="26.25" customHeight="1">
      <c r="A16" s="179" t="s">
        <v>57</v>
      </c>
      <c r="B16" s="179"/>
      <c r="C16" s="179"/>
      <c r="D16" s="179"/>
      <c r="E16" s="179"/>
      <c r="F16" s="179"/>
      <c r="G16" s="179"/>
      <c r="H16" s="90">
        <v>380288.24</v>
      </c>
    </row>
    <row r="17" spans="1:8" ht="33" customHeight="1">
      <c r="A17" s="179" t="s">
        <v>58</v>
      </c>
      <c r="B17" s="179"/>
      <c r="C17" s="179"/>
      <c r="D17" s="179"/>
      <c r="E17" s="179"/>
      <c r="F17" s="179"/>
      <c r="G17" s="179"/>
      <c r="H17" s="91">
        <v>0.0013857205041850533</v>
      </c>
    </row>
    <row r="18" spans="1:8" ht="26.25" customHeight="1">
      <c r="A18" s="179" t="s">
        <v>59</v>
      </c>
      <c r="B18" s="179"/>
      <c r="C18" s="179"/>
      <c r="D18" s="179"/>
      <c r="E18" s="179"/>
      <c r="F18" s="179"/>
      <c r="G18" s="179"/>
      <c r="H18" s="92">
        <v>734.028</v>
      </c>
    </row>
    <row r="19" spans="1:8" ht="39.75" customHeight="1">
      <c r="A19" s="179" t="s">
        <v>60</v>
      </c>
      <c r="B19" s="179"/>
      <c r="C19" s="179"/>
      <c r="D19" s="179"/>
      <c r="E19" s="179"/>
      <c r="F19" s="179"/>
      <c r="G19" s="179"/>
      <c r="H19" s="92">
        <v>2.8030000000000004</v>
      </c>
    </row>
    <row r="20" spans="1:9" ht="36.75" customHeight="1">
      <c r="A20" s="179" t="s">
        <v>61</v>
      </c>
      <c r="B20" s="179"/>
      <c r="C20" s="179"/>
      <c r="D20" s="179"/>
      <c r="E20" s="179"/>
      <c r="F20" s="179"/>
      <c r="G20" s="179"/>
      <c r="H20" s="92">
        <v>233.4648497451368</v>
      </c>
      <c r="I20" s="81" t="s">
        <v>63</v>
      </c>
    </row>
    <row r="21" spans="1:8" ht="15.75">
      <c r="A21" s="79" t="s">
        <v>62</v>
      </c>
      <c r="B21" s="79"/>
      <c r="C21" s="79"/>
      <c r="D21" s="79"/>
      <c r="E21" s="79"/>
      <c r="F21" s="79"/>
      <c r="G21" s="79"/>
      <c r="H21" s="80"/>
    </row>
    <row r="22" spans="1:13" ht="15.75" customHeight="1">
      <c r="A22" s="180" t="s">
        <v>64</v>
      </c>
      <c r="B22" s="180"/>
      <c r="C22" s="180"/>
      <c r="D22" s="180"/>
      <c r="E22" s="92">
        <v>38.726828545136705</v>
      </c>
      <c r="G22" s="16"/>
      <c r="H22" s="16"/>
      <c r="I22" s="16"/>
      <c r="K22" s="12"/>
      <c r="L22" s="12"/>
      <c r="M22" s="12"/>
    </row>
    <row r="23" spans="1:13" ht="15.75" customHeight="1">
      <c r="A23" s="180" t="s">
        <v>65</v>
      </c>
      <c r="B23" s="180"/>
      <c r="C23" s="180"/>
      <c r="D23" s="180"/>
      <c r="E23" s="93">
        <v>164.33968260000012</v>
      </c>
      <c r="G23" s="16"/>
      <c r="H23" s="16"/>
      <c r="I23" s="16"/>
      <c r="K23" s="12"/>
      <c r="L23" s="12"/>
      <c r="M23" s="12"/>
    </row>
    <row r="24" spans="1:13" ht="15.75" customHeight="1">
      <c r="A24" s="180" t="s">
        <v>66</v>
      </c>
      <c r="B24" s="180"/>
      <c r="C24" s="180"/>
      <c r="D24" s="180"/>
      <c r="E24" s="93">
        <v>30.398338599999978</v>
      </c>
      <c r="G24" s="16"/>
      <c r="H24" s="16"/>
      <c r="I24" s="16"/>
      <c r="K24" s="12"/>
      <c r="L24" s="12"/>
      <c r="M24" s="12"/>
    </row>
    <row r="25" spans="1:13" ht="15.75" customHeight="1">
      <c r="A25" s="180" t="s">
        <v>67</v>
      </c>
      <c r="B25" s="180"/>
      <c r="C25" s="180"/>
      <c r="D25" s="180"/>
      <c r="E25" s="122">
        <v>0</v>
      </c>
      <c r="G25" s="16"/>
      <c r="H25" s="16"/>
      <c r="I25" s="16"/>
      <c r="K25" s="12"/>
      <c r="L25" s="12"/>
      <c r="M25" s="12"/>
    </row>
    <row r="26" spans="1:13" ht="15" customHeight="1">
      <c r="A26" s="180" t="s">
        <v>68</v>
      </c>
      <c r="B26" s="180"/>
      <c r="C26" s="180"/>
      <c r="D26" s="180"/>
      <c r="E26" s="122">
        <v>0</v>
      </c>
      <c r="G26" s="16"/>
      <c r="H26" s="16"/>
      <c r="I26" s="16"/>
      <c r="K26" s="12"/>
      <c r="L26" s="12"/>
      <c r="M26" s="12"/>
    </row>
    <row r="27" spans="1:8" ht="18" customHeight="1">
      <c r="A27" s="179" t="s">
        <v>69</v>
      </c>
      <c r="B27" s="179"/>
      <c r="C27" s="179"/>
      <c r="D27" s="179"/>
      <c r="E27" s="179"/>
      <c r="F27" s="179"/>
      <c r="G27" s="179"/>
      <c r="H27" s="92">
        <v>314.94</v>
      </c>
    </row>
    <row r="28" spans="1:9" ht="32.25" customHeight="1">
      <c r="A28" s="179" t="s">
        <v>70</v>
      </c>
      <c r="B28" s="179"/>
      <c r="C28" s="179"/>
      <c r="D28" s="179"/>
      <c r="E28" s="179"/>
      <c r="F28" s="179"/>
      <c r="G28" s="179"/>
      <c r="H28" s="93">
        <v>15492.514000000041</v>
      </c>
      <c r="I28" s="81" t="s">
        <v>63</v>
      </c>
    </row>
    <row r="29" spans="1:9" ht="15.75">
      <c r="A29" s="79" t="s">
        <v>62</v>
      </c>
      <c r="B29" s="79"/>
      <c r="C29" s="79"/>
      <c r="D29" s="79"/>
      <c r="E29" s="79"/>
      <c r="F29" s="79"/>
      <c r="G29" s="79"/>
      <c r="H29" s="82"/>
      <c r="I29" s="81"/>
    </row>
    <row r="30" spans="1:13" ht="15.75" customHeight="1">
      <c r="A30" s="185" t="s">
        <v>71</v>
      </c>
      <c r="B30" s="185"/>
      <c r="C30" s="185"/>
      <c r="D30" s="92">
        <v>10.041</v>
      </c>
      <c r="E30" s="12"/>
      <c r="F30" s="16"/>
      <c r="G30" s="16"/>
      <c r="H30" s="16"/>
      <c r="I30" s="16"/>
      <c r="K30" s="12"/>
      <c r="L30" s="12"/>
      <c r="M30" s="12"/>
    </row>
    <row r="31" spans="1:13" ht="15.75" customHeight="1">
      <c r="A31" s="181" t="s">
        <v>72</v>
      </c>
      <c r="B31" s="181"/>
      <c r="C31" s="181"/>
      <c r="D31" s="92">
        <v>2.069</v>
      </c>
      <c r="E31" s="12"/>
      <c r="F31" s="16"/>
      <c r="G31" s="16"/>
      <c r="H31" s="16"/>
      <c r="I31" s="16"/>
      <c r="K31" s="12"/>
      <c r="L31" s="12"/>
      <c r="M31" s="12"/>
    </row>
    <row r="32" spans="1:13" ht="15.75" customHeight="1">
      <c r="A32" s="181" t="s">
        <v>73</v>
      </c>
      <c r="B32" s="181"/>
      <c r="C32" s="181"/>
      <c r="D32" s="92">
        <v>4.309</v>
      </c>
      <c r="E32" s="12"/>
      <c r="F32" s="16"/>
      <c r="G32" s="16"/>
      <c r="H32" s="16"/>
      <c r="I32" s="16"/>
      <c r="K32" s="12"/>
      <c r="L32" s="12"/>
      <c r="M32" s="12"/>
    </row>
    <row r="33" spans="1:13" ht="15.75" customHeight="1">
      <c r="A33" s="181" t="s">
        <v>74</v>
      </c>
      <c r="B33" s="181"/>
      <c r="C33" s="181"/>
      <c r="D33" s="92">
        <v>3.6630000000000003</v>
      </c>
      <c r="E33" s="12"/>
      <c r="F33" s="16"/>
      <c r="G33" s="16"/>
      <c r="H33" s="16"/>
      <c r="I33" s="16"/>
      <c r="K33" s="12"/>
      <c r="L33" s="12"/>
      <c r="M33" s="12"/>
    </row>
    <row r="34" spans="1:13" ht="15.75" customHeight="1">
      <c r="A34" s="185" t="s">
        <v>75</v>
      </c>
      <c r="B34" s="185"/>
      <c r="C34" s="185"/>
      <c r="D34" s="92">
        <v>15482.473000000042</v>
      </c>
      <c r="E34" s="12"/>
      <c r="F34" s="16"/>
      <c r="G34" s="16"/>
      <c r="H34" s="16"/>
      <c r="I34" s="16"/>
      <c r="K34" s="12"/>
      <c r="L34" s="12"/>
      <c r="M34" s="12"/>
    </row>
    <row r="35" spans="1:13" ht="15.75" customHeight="1">
      <c r="A35" s="181" t="s">
        <v>72</v>
      </c>
      <c r="B35" s="181"/>
      <c r="C35" s="181"/>
      <c r="D35" s="92">
        <v>4096.963999999994</v>
      </c>
      <c r="E35" s="12"/>
      <c r="F35" s="16"/>
      <c r="G35" s="16"/>
      <c r="H35" s="16"/>
      <c r="I35" s="16"/>
      <c r="K35" s="12"/>
      <c r="L35" s="12"/>
      <c r="M35" s="12"/>
    </row>
    <row r="36" spans="1:13" ht="15.75" customHeight="1">
      <c r="A36" s="181" t="s">
        <v>74</v>
      </c>
      <c r="B36" s="181"/>
      <c r="C36" s="181"/>
      <c r="D36" s="92">
        <v>11385.50900000005</v>
      </c>
      <c r="E36" s="12"/>
      <c r="F36" s="16"/>
      <c r="G36" s="16"/>
      <c r="H36" s="16"/>
      <c r="I36" s="16"/>
      <c r="K36" s="12"/>
      <c r="L36" s="12"/>
      <c r="M36" s="12"/>
    </row>
    <row r="37" spans="1:13" ht="15.75">
      <c r="A37" s="179" t="s">
        <v>76</v>
      </c>
      <c r="B37" s="179"/>
      <c r="C37" s="179"/>
      <c r="D37" s="179"/>
      <c r="E37" s="179"/>
      <c r="F37" s="179"/>
      <c r="G37" s="179"/>
      <c r="H37" s="92">
        <v>425897.103</v>
      </c>
      <c r="I37" s="16"/>
      <c r="K37" s="12"/>
      <c r="L37" s="12"/>
      <c r="M37" s="12"/>
    </row>
    <row r="38" spans="1:13" ht="36.75" customHeight="1">
      <c r="A38" s="179" t="s">
        <v>77</v>
      </c>
      <c r="B38" s="179"/>
      <c r="C38" s="179"/>
      <c r="D38" s="179"/>
      <c r="E38" s="179"/>
      <c r="F38" s="179"/>
      <c r="G38" s="179"/>
      <c r="H38" s="92">
        <v>3189.3329999999996</v>
      </c>
      <c r="I38" s="16"/>
      <c r="K38" s="12"/>
      <c r="L38" s="12"/>
      <c r="M38" s="12"/>
    </row>
    <row r="39" spans="1:9" ht="39" customHeight="1">
      <c r="A39" s="179" t="s">
        <v>78</v>
      </c>
      <c r="B39" s="179"/>
      <c r="C39" s="179"/>
      <c r="D39" s="179"/>
      <c r="E39" s="179"/>
      <c r="F39" s="179"/>
      <c r="G39" s="179"/>
      <c r="H39" s="92">
        <v>135639.4119999999</v>
      </c>
      <c r="I39" s="81" t="s">
        <v>63</v>
      </c>
    </row>
    <row r="40" spans="1:9" ht="15.75">
      <c r="A40" s="79" t="s">
        <v>62</v>
      </c>
      <c r="B40" s="79"/>
      <c r="C40" s="79"/>
      <c r="D40" s="79"/>
      <c r="E40" s="79"/>
      <c r="F40" s="79"/>
      <c r="G40" s="79"/>
      <c r="H40" s="82"/>
      <c r="I40" s="81"/>
    </row>
    <row r="41" spans="1:13" ht="15.75" customHeight="1">
      <c r="A41" s="180" t="s">
        <v>79</v>
      </c>
      <c r="B41" s="180"/>
      <c r="C41" s="180"/>
      <c r="D41" s="180"/>
      <c r="E41" s="92">
        <v>15492.514000000043</v>
      </c>
      <c r="G41" s="16"/>
      <c r="H41" s="16"/>
      <c r="I41" s="16"/>
      <c r="K41" s="12"/>
      <c r="L41" s="12"/>
      <c r="M41" s="12"/>
    </row>
    <row r="42" spans="1:13" ht="15.75" customHeight="1">
      <c r="A42" s="180" t="s">
        <v>80</v>
      </c>
      <c r="B42" s="180"/>
      <c r="C42" s="180"/>
      <c r="D42" s="180"/>
      <c r="E42" s="93">
        <v>100297.39699999992</v>
      </c>
      <c r="G42" s="16"/>
      <c r="H42" s="16"/>
      <c r="I42" s="16"/>
      <c r="K42" s="12"/>
      <c r="L42" s="12"/>
      <c r="M42" s="12"/>
    </row>
    <row r="43" spans="1:13" ht="15.75" customHeight="1">
      <c r="A43" s="180" t="s">
        <v>81</v>
      </c>
      <c r="B43" s="180"/>
      <c r="C43" s="180"/>
      <c r="D43" s="180"/>
      <c r="E43" s="93">
        <v>19849.500999999946</v>
      </c>
      <c r="G43" s="16"/>
      <c r="H43" s="16"/>
      <c r="I43" s="16"/>
      <c r="K43" s="12"/>
      <c r="L43" s="12"/>
      <c r="M43" s="12"/>
    </row>
    <row r="44" spans="1:13" ht="15.75" customHeight="1">
      <c r="A44" s="180" t="s">
        <v>82</v>
      </c>
      <c r="B44" s="180"/>
      <c r="C44" s="180"/>
      <c r="D44" s="180"/>
      <c r="E44" s="122">
        <v>0</v>
      </c>
      <c r="G44" s="16"/>
      <c r="H44" s="16"/>
      <c r="I44" s="16"/>
      <c r="K44" s="12"/>
      <c r="L44" s="12"/>
      <c r="M44" s="12"/>
    </row>
    <row r="45" spans="1:13" ht="15.75" customHeight="1">
      <c r="A45" s="180" t="s">
        <v>83</v>
      </c>
      <c r="B45" s="180"/>
      <c r="C45" s="180"/>
      <c r="D45" s="180"/>
      <c r="E45" s="122">
        <v>0</v>
      </c>
      <c r="G45" s="16"/>
      <c r="H45" s="16"/>
      <c r="I45" s="16"/>
      <c r="K45" s="12"/>
      <c r="L45" s="12"/>
      <c r="M45" s="12"/>
    </row>
    <row r="46" spans="1:13" ht="15.75">
      <c r="A46" s="179" t="s">
        <v>84</v>
      </c>
      <c r="B46" s="179"/>
      <c r="C46" s="179"/>
      <c r="D46" s="179"/>
      <c r="E46" s="179"/>
      <c r="F46" s="179"/>
      <c r="G46" s="179"/>
      <c r="H46" s="92">
        <v>157470</v>
      </c>
      <c r="I46" s="16"/>
      <c r="K46" s="12"/>
      <c r="L46" s="12"/>
      <c r="M46" s="12"/>
    </row>
    <row r="47" spans="1:13" ht="36" customHeight="1">
      <c r="A47" s="179" t="s">
        <v>85</v>
      </c>
      <c r="B47" s="179"/>
      <c r="C47" s="179"/>
      <c r="D47" s="179"/>
      <c r="E47" s="179"/>
      <c r="F47" s="179"/>
      <c r="G47" s="179"/>
      <c r="H47" s="92" t="s">
        <v>92</v>
      </c>
      <c r="I47" s="16"/>
      <c r="K47" s="12"/>
      <c r="L47" s="12"/>
      <c r="M47" s="12"/>
    </row>
    <row r="48" spans="1:13" ht="15.75">
      <c r="A48" s="79"/>
      <c r="B48" s="79"/>
      <c r="C48" s="79"/>
      <c r="D48" s="79"/>
      <c r="E48" s="79"/>
      <c r="F48" s="79"/>
      <c r="G48" s="79"/>
      <c r="H48" s="105"/>
      <c r="I48" s="16"/>
      <c r="K48" s="12"/>
      <c r="L48" s="12"/>
      <c r="M48" s="12"/>
    </row>
    <row r="49" spans="1:13" ht="38.25" customHeight="1">
      <c r="A49" s="187" t="s">
        <v>93</v>
      </c>
      <c r="B49" s="187"/>
      <c r="C49" s="187"/>
      <c r="D49" s="187"/>
      <c r="E49" s="187"/>
      <c r="F49" s="187"/>
      <c r="G49" s="187"/>
      <c r="H49" s="187"/>
      <c r="J49" s="12"/>
      <c r="K49" s="12"/>
      <c r="L49" s="12"/>
      <c r="M49" s="12"/>
    </row>
    <row r="50" spans="1:13" ht="21.75" customHeight="1">
      <c r="A50" s="192" t="s">
        <v>49</v>
      </c>
      <c r="B50" s="192"/>
      <c r="C50" s="192"/>
      <c r="D50" s="192"/>
      <c r="E50" s="184" t="s">
        <v>10</v>
      </c>
      <c r="F50" s="184"/>
      <c r="G50" s="184"/>
      <c r="H50" s="184"/>
      <c r="K50" s="12"/>
      <c r="L50" s="12"/>
      <c r="M50" s="12"/>
    </row>
    <row r="51" spans="1:13" ht="21.75" customHeight="1">
      <c r="A51" s="192"/>
      <c r="B51" s="192"/>
      <c r="C51" s="192"/>
      <c r="D51" s="192"/>
      <c r="E51" s="1" t="s">
        <v>6</v>
      </c>
      <c r="F51" s="1" t="s">
        <v>11</v>
      </c>
      <c r="G51" s="1" t="s">
        <v>12</v>
      </c>
      <c r="H51" s="1" t="s">
        <v>7</v>
      </c>
      <c r="K51" s="12"/>
      <c r="L51" s="12"/>
      <c r="M51" s="12"/>
    </row>
    <row r="52" spans="1:8" ht="40.5" customHeight="1">
      <c r="A52" s="190" t="s">
        <v>16</v>
      </c>
      <c r="B52" s="190"/>
      <c r="C52" s="190"/>
      <c r="D52" s="190"/>
      <c r="E52" s="120">
        <v>2132.55</v>
      </c>
      <c r="F52" s="120">
        <v>2132.55</v>
      </c>
      <c r="G52" s="120">
        <v>2132.55</v>
      </c>
      <c r="H52" s="120">
        <v>2132.55</v>
      </c>
    </row>
    <row r="53" spans="1:8" ht="39" customHeight="1">
      <c r="A53" s="190" t="s">
        <v>102</v>
      </c>
      <c r="B53" s="190"/>
      <c r="C53" s="190"/>
      <c r="D53" s="190"/>
      <c r="E53" s="120">
        <v>1701.76</v>
      </c>
      <c r="F53" s="120">
        <v>1701.76</v>
      </c>
      <c r="G53" s="120">
        <v>1701.76</v>
      </c>
      <c r="H53" s="120">
        <v>1701.76</v>
      </c>
    </row>
    <row r="54" spans="1:13" ht="32.25" customHeight="1">
      <c r="A54" s="193" t="s">
        <v>103</v>
      </c>
      <c r="B54" s="193"/>
      <c r="C54" s="193"/>
      <c r="D54" s="193"/>
      <c r="E54" s="193"/>
      <c r="F54" s="193"/>
      <c r="G54" s="193"/>
      <c r="H54" s="193"/>
      <c r="I54" s="16"/>
      <c r="K54" s="12"/>
      <c r="L54" s="12"/>
      <c r="M54" s="12"/>
    </row>
    <row r="55" spans="1:8" ht="46.5" customHeight="1">
      <c r="A55" s="183" t="s">
        <v>15</v>
      </c>
      <c r="B55" s="183"/>
      <c r="C55" s="183"/>
      <c r="D55" s="183"/>
      <c r="E55" s="183"/>
      <c r="F55" s="183"/>
      <c r="G55" s="183"/>
      <c r="H55" s="183"/>
    </row>
    <row r="56" spans="1:8" ht="17.25" customHeight="1">
      <c r="A56" s="191" t="s">
        <v>94</v>
      </c>
      <c r="B56" s="191"/>
      <c r="C56" s="191"/>
      <c r="D56" s="191"/>
      <c r="E56" s="191"/>
      <c r="F56" s="191"/>
      <c r="G56" s="191"/>
      <c r="H56" s="191"/>
    </row>
    <row r="57" spans="1:9" ht="15.75">
      <c r="A57" s="184" t="s">
        <v>13</v>
      </c>
      <c r="B57" s="184" t="s">
        <v>98</v>
      </c>
      <c r="C57" s="184"/>
      <c r="D57" s="184"/>
      <c r="E57" s="184" t="s">
        <v>10</v>
      </c>
      <c r="F57" s="184"/>
      <c r="G57" s="184"/>
      <c r="H57" s="184"/>
      <c r="I57" s="14"/>
    </row>
    <row r="58" spans="1:9" ht="15.75">
      <c r="A58" s="184"/>
      <c r="B58" s="184"/>
      <c r="C58" s="184"/>
      <c r="D58" s="184"/>
      <c r="E58" s="1" t="s">
        <v>6</v>
      </c>
      <c r="F58" s="1" t="s">
        <v>11</v>
      </c>
      <c r="G58" s="1" t="s">
        <v>12</v>
      </c>
      <c r="H58" s="1" t="s">
        <v>7</v>
      </c>
      <c r="I58" s="14"/>
    </row>
    <row r="59" spans="1:9" ht="15.75">
      <c r="A59" s="184" t="s">
        <v>50</v>
      </c>
      <c r="B59" s="184" t="s">
        <v>101</v>
      </c>
      <c r="C59" s="184"/>
      <c r="D59" s="184"/>
      <c r="E59" s="17">
        <v>968.11</v>
      </c>
      <c r="F59" s="17">
        <v>968.11</v>
      </c>
      <c r="G59" s="17">
        <v>968.11</v>
      </c>
      <c r="H59" s="17">
        <v>968.11</v>
      </c>
      <c r="I59" s="14"/>
    </row>
    <row r="60" spans="1:9" ht="15.75">
      <c r="A60" s="184"/>
      <c r="B60" s="184" t="s">
        <v>100</v>
      </c>
      <c r="C60" s="184"/>
      <c r="D60" s="184"/>
      <c r="E60" s="17">
        <v>965.11</v>
      </c>
      <c r="F60" s="17">
        <v>965.11</v>
      </c>
      <c r="G60" s="17">
        <v>965.11</v>
      </c>
      <c r="H60" s="17">
        <v>965.11</v>
      </c>
      <c r="I60" s="14"/>
    </row>
    <row r="61" spans="1:8" ht="15.75">
      <c r="A61" s="184" t="s">
        <v>51</v>
      </c>
      <c r="B61" s="184" t="s">
        <v>101</v>
      </c>
      <c r="C61" s="184"/>
      <c r="D61" s="184"/>
      <c r="E61" s="17">
        <v>1872.84</v>
      </c>
      <c r="F61" s="17">
        <v>1872.84</v>
      </c>
      <c r="G61" s="17">
        <v>1872.84</v>
      </c>
      <c r="H61" s="17">
        <v>1872.84</v>
      </c>
    </row>
    <row r="62" spans="1:9" ht="15.75">
      <c r="A62" s="184"/>
      <c r="B62" s="184" t="s">
        <v>100</v>
      </c>
      <c r="C62" s="184"/>
      <c r="D62" s="184"/>
      <c r="E62" s="17">
        <v>1867.03</v>
      </c>
      <c r="F62" s="17">
        <v>1867.03</v>
      </c>
      <c r="G62" s="17">
        <v>1867.03</v>
      </c>
      <c r="H62" s="17">
        <v>1867.03</v>
      </c>
      <c r="I62" s="14"/>
    </row>
    <row r="63" spans="1:9" ht="15.75">
      <c r="A63" s="184" t="s">
        <v>52</v>
      </c>
      <c r="B63" s="184" t="s">
        <v>101</v>
      </c>
      <c r="C63" s="184"/>
      <c r="D63" s="184"/>
      <c r="E63" s="17">
        <v>3274.6</v>
      </c>
      <c r="F63" s="17">
        <v>3274.6</v>
      </c>
      <c r="G63" s="17">
        <v>3274.6</v>
      </c>
      <c r="H63" s="17">
        <v>3274.6</v>
      </c>
      <c r="I63" s="14"/>
    </row>
    <row r="64" spans="1:8" ht="15.75">
      <c r="A64" s="184"/>
      <c r="B64" s="184" t="s">
        <v>100</v>
      </c>
      <c r="C64" s="184"/>
      <c r="D64" s="184"/>
      <c r="E64" s="17">
        <v>3264.43</v>
      </c>
      <c r="F64" s="17">
        <v>3264.43</v>
      </c>
      <c r="G64" s="17">
        <v>3264.43</v>
      </c>
      <c r="H64" s="17">
        <v>3264.43</v>
      </c>
    </row>
    <row r="65" spans="1:7" ht="15.75">
      <c r="A65" s="12"/>
      <c r="B65" s="12"/>
      <c r="C65" s="14"/>
      <c r="D65" s="12"/>
      <c r="E65" s="13"/>
      <c r="G65" s="12"/>
    </row>
    <row r="66" spans="1:8" ht="15.75">
      <c r="A66" s="187" t="s">
        <v>95</v>
      </c>
      <c r="B66" s="187"/>
      <c r="C66" s="187"/>
      <c r="D66" s="187"/>
      <c r="E66" s="187"/>
      <c r="F66" s="187"/>
      <c r="G66" s="187"/>
      <c r="H66" s="187"/>
    </row>
    <row r="67" spans="1:8" ht="15.75">
      <c r="A67" s="184" t="s">
        <v>13</v>
      </c>
      <c r="B67" s="184" t="s">
        <v>98</v>
      </c>
      <c r="C67" s="184"/>
      <c r="D67" s="184"/>
      <c r="E67" s="184" t="s">
        <v>10</v>
      </c>
      <c r="F67" s="184"/>
      <c r="G67" s="184"/>
      <c r="H67" s="184"/>
    </row>
    <row r="68" spans="1:8" ht="17.25" customHeight="1">
      <c r="A68" s="184"/>
      <c r="B68" s="184"/>
      <c r="C68" s="184"/>
      <c r="D68" s="184"/>
      <c r="E68" s="1" t="s">
        <v>6</v>
      </c>
      <c r="F68" s="1" t="s">
        <v>11</v>
      </c>
      <c r="G68" s="1" t="s">
        <v>12</v>
      </c>
      <c r="H68" s="1" t="s">
        <v>7</v>
      </c>
    </row>
    <row r="69" spans="1:8" ht="15.75">
      <c r="A69" s="184" t="s">
        <v>50</v>
      </c>
      <c r="B69" s="184" t="s">
        <v>101</v>
      </c>
      <c r="C69" s="184"/>
      <c r="D69" s="184"/>
      <c r="E69" s="17">
        <v>968.11</v>
      </c>
      <c r="F69" s="17">
        <v>968.11</v>
      </c>
      <c r="G69" s="17">
        <v>968.11</v>
      </c>
      <c r="H69" s="17">
        <v>968.11</v>
      </c>
    </row>
    <row r="70" spans="1:8" ht="15.75">
      <c r="A70" s="184"/>
      <c r="B70" s="184" t="s">
        <v>100</v>
      </c>
      <c r="C70" s="184"/>
      <c r="D70" s="184"/>
      <c r="E70" s="17">
        <v>965.11</v>
      </c>
      <c r="F70" s="17">
        <v>965.11</v>
      </c>
      <c r="G70" s="17">
        <v>965.11</v>
      </c>
      <c r="H70" s="17">
        <v>965.11</v>
      </c>
    </row>
    <row r="71" spans="1:8" ht="15.75">
      <c r="A71" s="184" t="s">
        <v>53</v>
      </c>
      <c r="B71" s="184" t="s">
        <v>101</v>
      </c>
      <c r="C71" s="184"/>
      <c r="D71" s="184"/>
      <c r="E71" s="17">
        <v>2586</v>
      </c>
      <c r="F71" s="17">
        <v>2586</v>
      </c>
      <c r="G71" s="17">
        <v>2586</v>
      </c>
      <c r="H71" s="17">
        <v>2586</v>
      </c>
    </row>
    <row r="72" spans="1:8" ht="15.75">
      <c r="A72" s="184"/>
      <c r="B72" s="184" t="s">
        <v>100</v>
      </c>
      <c r="C72" s="184"/>
      <c r="D72" s="184"/>
      <c r="E72" s="17">
        <v>2577.97</v>
      </c>
      <c r="F72" s="17">
        <v>2577.97</v>
      </c>
      <c r="G72" s="17">
        <v>2577.97</v>
      </c>
      <c r="H72" s="17">
        <v>2577.97</v>
      </c>
    </row>
    <row r="73" spans="1:5" ht="15.75">
      <c r="A73" s="12"/>
      <c r="B73" s="12"/>
      <c r="C73" s="14"/>
      <c r="D73" s="14"/>
      <c r="E73" s="14"/>
    </row>
    <row r="74" spans="1:8" ht="55.5" customHeight="1">
      <c r="A74" s="182" t="s">
        <v>48</v>
      </c>
      <c r="B74" s="182"/>
      <c r="C74" s="182"/>
      <c r="D74" s="182"/>
      <c r="E74" s="182"/>
      <c r="F74" s="182"/>
      <c r="G74" s="182"/>
      <c r="H74" s="182"/>
    </row>
    <row r="79" ht="15.75">
      <c r="H79" s="94">
        <v>77237.24</v>
      </c>
    </row>
  </sheetData>
  <sheetProtection/>
  <mergeCells count="70">
    <mergeCell ref="A54:H54"/>
    <mergeCell ref="A71:A72"/>
    <mergeCell ref="B71:D71"/>
    <mergeCell ref="B72:D72"/>
    <mergeCell ref="A61:A62"/>
    <mergeCell ref="B61:D61"/>
    <mergeCell ref="B62:D62"/>
    <mergeCell ref="A63:A64"/>
    <mergeCell ref="B63:D63"/>
    <mergeCell ref="B64:D64"/>
    <mergeCell ref="A74:H74"/>
    <mergeCell ref="A66:H66"/>
    <mergeCell ref="A67:A68"/>
    <mergeCell ref="B67:D68"/>
    <mergeCell ref="E67:H67"/>
    <mergeCell ref="A69:A70"/>
    <mergeCell ref="B69:D69"/>
    <mergeCell ref="B70:D70"/>
    <mergeCell ref="A10:D10"/>
    <mergeCell ref="A57:A58"/>
    <mergeCell ref="B57:D58"/>
    <mergeCell ref="A59:A60"/>
    <mergeCell ref="B59:D59"/>
    <mergeCell ref="B60:D60"/>
    <mergeCell ref="A12:G12"/>
    <mergeCell ref="A14:H14"/>
    <mergeCell ref="A15:G15"/>
    <mergeCell ref="A16:G16"/>
    <mergeCell ref="A3:H3"/>
    <mergeCell ref="A5:H5"/>
    <mergeCell ref="A6:H6"/>
    <mergeCell ref="A7:D8"/>
    <mergeCell ref="E7:H7"/>
    <mergeCell ref="A9:D9"/>
    <mergeCell ref="A17:G17"/>
    <mergeCell ref="A18:G18"/>
    <mergeCell ref="A19:G19"/>
    <mergeCell ref="A20:G20"/>
    <mergeCell ref="A22:D22"/>
    <mergeCell ref="A23:D23"/>
    <mergeCell ref="A24:D24"/>
    <mergeCell ref="A25:D25"/>
    <mergeCell ref="A26:D26"/>
    <mergeCell ref="A27:G27"/>
    <mergeCell ref="A28:G28"/>
    <mergeCell ref="A30:C30"/>
    <mergeCell ref="A31:C31"/>
    <mergeCell ref="A32:C32"/>
    <mergeCell ref="A33:C33"/>
    <mergeCell ref="A34:C34"/>
    <mergeCell ref="A35:C35"/>
    <mergeCell ref="A36:C36"/>
    <mergeCell ref="A37:G37"/>
    <mergeCell ref="A38:G38"/>
    <mergeCell ref="A55:H55"/>
    <mergeCell ref="A56:H56"/>
    <mergeCell ref="E57:H57"/>
    <mergeCell ref="A50:D51"/>
    <mergeCell ref="A39:G39"/>
    <mergeCell ref="A41:D41"/>
    <mergeCell ref="A42:D42"/>
    <mergeCell ref="A43:D43"/>
    <mergeCell ref="A44:D44"/>
    <mergeCell ref="A45:D45"/>
    <mergeCell ref="A49:H49"/>
    <mergeCell ref="E50:H50"/>
    <mergeCell ref="A52:D52"/>
    <mergeCell ref="A53:D53"/>
    <mergeCell ref="A46:G46"/>
    <mergeCell ref="A47:G47"/>
  </mergeCells>
  <printOptions/>
  <pageMargins left="0.7" right="0.1968503937007874" top="0.984251968503937" bottom="0.984251968503937" header="0.5118110236220472" footer="0.5118110236220472"/>
  <pageSetup horizontalDpi="600" verticalDpi="600" orientation="portrait" paperSize="9" scale="60" r:id="rId1"/>
  <rowBreaks count="1" manualBreakCount="1"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Свяжина Наталья Валерьевна</cp:lastModifiedBy>
  <cp:lastPrinted>2016-10-12T05:09:31Z</cp:lastPrinted>
  <dcterms:created xsi:type="dcterms:W3CDTF">2008-12-15T09:31:36Z</dcterms:created>
  <dcterms:modified xsi:type="dcterms:W3CDTF">2016-10-12T05:09:46Z</dcterms:modified>
  <cp:category/>
  <cp:version/>
  <cp:contentType/>
  <cp:contentStatus/>
</cp:coreProperties>
</file>